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640" windowWidth="26180" windowHeight="18660" tabRatio="750" activeTab="9"/>
  </bookViews>
  <sheets>
    <sheet name="手順" sheetId="1" r:id="rId1"/>
    <sheet name="合同チーム規定" sheetId="2" r:id="rId2"/>
    <sheet name="参加申込要項" sheetId="3" r:id="rId3"/>
    <sheet name="入力" sheetId="4" r:id="rId4"/>
    <sheet name="様式１・2出力" sheetId="5" r:id="rId5"/>
    <sheet name="外部指導者提出" sheetId="6" r:id="rId6"/>
    <sheet name="外部指導者" sheetId="7" r:id="rId7"/>
    <sheet name="トレーナー登録" sheetId="8" r:id="rId8"/>
    <sheet name="トレーナー" sheetId="9" r:id="rId9"/>
    <sheet name="メンバー変更" sheetId="10" r:id="rId10"/>
    <sheet name="公式練習" sheetId="11" r:id="rId11"/>
    <sheet name="希望練習" sheetId="12" r:id="rId12"/>
    <sheet name="外字使用申請" sheetId="13" r:id="rId13"/>
    <sheet name="プロ・報告申込" sheetId="14" r:id="rId14"/>
    <sheet name="申込様式１" sheetId="15" r:id="rId15"/>
    <sheet name="申込様式２" sheetId="16" r:id="rId16"/>
  </sheets>
  <definedNames>
    <definedName name="_xlnm.Print_Area" localSheetId="8">'トレーナー'!$B$2:$T$28</definedName>
    <definedName name="_xlnm.Print_Area" localSheetId="7">'トレーナー登録'!$A$1:$I$41</definedName>
    <definedName name="_xlnm.Print_Area" localSheetId="13">'プロ・報告申込'!$B$2:$I$23</definedName>
    <definedName name="_xlnm.Print_Area" localSheetId="9">'メンバー変更'!$B$2:$T$38</definedName>
    <definedName name="_xlnm.Print_Area" localSheetId="10">'公式練習'!$A$1:$I$36</definedName>
    <definedName name="_xlnm.Print_Area" localSheetId="2">'参加申込要項'!$A$1:$J$52</definedName>
    <definedName name="_xlnm.Print_Area" localSheetId="12">'外字使用申請'!$B$2:$I$24</definedName>
    <definedName name="_xlnm.Print_Area" localSheetId="6">'外部指導者'!$B$2:$T$27</definedName>
    <definedName name="_xlnm.Print_Area" localSheetId="5">'外部指導者提出'!$A$1:$I$32</definedName>
    <definedName name="_xlnm.Print_Area" localSheetId="11">'希望練習'!$A$2:$I$21</definedName>
    <definedName name="_xlnm.Print_Area" localSheetId="0">'手順'!$A$1:$E$23</definedName>
    <definedName name="_xlnm.Print_Area" localSheetId="4">'様式１・2出力'!$A$2:$AN$52</definedName>
    <definedName name="_xlnm.Print_Area" localSheetId="14">'申込様式１'!$B$2:$AN$51</definedName>
    <definedName name="_xlnm.Print_Area" localSheetId="15">'申込様式２'!$B$2:$AN$51</definedName>
  </definedNames>
  <calcPr fullCalcOnLoad="1"/>
</workbook>
</file>

<file path=xl/comments4.xml><?xml version="1.0" encoding="utf-8"?>
<comments xmlns="http://schemas.openxmlformats.org/spreadsheetml/2006/main">
  <authors>
    <author>S.Fujiwara</author>
  </authors>
  <commentList>
    <comment ref="C11" authorId="0">
      <text>
        <r>
          <rPr>
            <b/>
            <sz val="9"/>
            <rFont val="ＭＳ Ｐゴシック"/>
            <family val="0"/>
          </rPr>
          <t xml:space="preserve">全角数字で記入
○○○－○○○○
</t>
        </r>
      </text>
    </comment>
    <comment ref="C18" authorId="0">
      <text>
        <r>
          <rPr>
            <b/>
            <sz val="9"/>
            <rFont val="ＭＳ Ｐゴシック"/>
            <family val="0"/>
          </rPr>
          <t xml:space="preserve">全角数字で記入
○○○－○○○○
</t>
        </r>
      </text>
    </comment>
  </commentList>
</comments>
</file>

<file path=xl/sharedStrings.xml><?xml version="1.0" encoding="utf-8"?>
<sst xmlns="http://schemas.openxmlformats.org/spreadsheetml/2006/main" count="1172" uniqueCount="550">
  <si>
    <t>ブロック名</t>
  </si>
  <si>
    <t>順位</t>
  </si>
  <si>
    <t>性別</t>
  </si>
  <si>
    <t>引率責任者</t>
  </si>
  <si>
    <t>氏名</t>
  </si>
  <si>
    <t>番号</t>
  </si>
  <si>
    <t>学年</t>
  </si>
  <si>
    <t>選　手　氏　名</t>
  </si>
  <si>
    <t>生　年　月　日</t>
  </si>
  <si>
    <t>身　長</t>
  </si>
  <si>
    <t>フリガナ</t>
  </si>
  <si>
    <t>学 校 名</t>
  </si>
  <si>
    <t>都道府県名</t>
  </si>
  <si>
    <t>住所</t>
  </si>
  <si>
    <t>〒</t>
  </si>
  <si>
    <t>（主将の番号に○印をつける。）　</t>
  </si>
  <si>
    <t>競技者登録番号</t>
  </si>
  <si>
    <t>日本バスケットボール協会　チーム番号</t>
  </si>
  <si>
    <t>マネージャー</t>
  </si>
  <si>
    <t>平成</t>
  </si>
  <si>
    <t>コーチ</t>
  </si>
  <si>
    <t>Ａコーチ</t>
  </si>
  <si>
    <t>年</t>
  </si>
  <si>
    <t>月</t>
  </si>
  <si>
    <t>日</t>
  </si>
  <si>
    <t>TEL</t>
  </si>
  <si>
    <t>－</t>
  </si>
  <si>
    <t>FAX</t>
  </si>
  <si>
    <t>携帯電話</t>
  </si>
  <si>
    <t>教員
・
生徒</t>
  </si>
  <si>
    <t>ブロック名</t>
  </si>
  <si>
    <t>学校名</t>
  </si>
  <si>
    <t>引率責任者氏名</t>
  </si>
  <si>
    <t>コーチ氏名</t>
  </si>
  <si>
    <t>四国</t>
  </si>
  <si>
    <t>男子</t>
  </si>
  <si>
    <t>姓</t>
  </si>
  <si>
    <t>名</t>
  </si>
  <si>
    <t>マネージャー氏名</t>
  </si>
  <si>
    <t>漢字</t>
  </si>
  <si>
    <t>生年月日</t>
  </si>
  <si>
    <t>日</t>
  </si>
  <si>
    <t>年号</t>
  </si>
  <si>
    <t>身長</t>
  </si>
  <si>
    <t>学
年</t>
  </si>
  <si>
    <t>選手</t>
  </si>
  <si>
    <t>学校長氏名</t>
  </si>
  <si>
    <t>A・コーチ氏名</t>
  </si>
  <si>
    <t>内</t>
  </si>
  <si>
    <t>外</t>
  </si>
  <si>
    <t>教員</t>
  </si>
  <si>
    <t>生徒</t>
  </si>
  <si>
    <t>学校名や姓名などにはスペースは入れないようにしてください。</t>
  </si>
  <si>
    <t>郵便番号</t>
  </si>
  <si>
    <t>学校住所</t>
  </si>
  <si>
    <t>郡市名</t>
  </si>
  <si>
    <t>番地等</t>
  </si>
  <si>
    <t>市外局番</t>
  </si>
  <si>
    <t>局番</t>
  </si>
  <si>
    <t>学校電話</t>
  </si>
  <si>
    <t>学校ＦＡＸ</t>
  </si>
  <si>
    <t>連絡責任者</t>
  </si>
  <si>
    <t>連絡責任者住所</t>
  </si>
  <si>
    <t>連絡責任者電話</t>
  </si>
  <si>
    <t>連絡責任者ＦＡＸ</t>
  </si>
  <si>
    <t>連絡責任者
携帯電話</t>
  </si>
  <si>
    <t>1位</t>
  </si>
  <si>
    <t>2位</t>
  </si>
  <si>
    <t>3位</t>
  </si>
  <si>
    <t>4位</t>
  </si>
  <si>
    <t>開催地</t>
  </si>
  <si>
    <t>女子</t>
  </si>
  <si>
    <t>北海道</t>
  </si>
  <si>
    <t>東北</t>
  </si>
  <si>
    <t>関東</t>
  </si>
  <si>
    <t>北信越</t>
  </si>
  <si>
    <t>東海</t>
  </si>
  <si>
    <t>近畿</t>
  </si>
  <si>
    <t>中国</t>
  </si>
  <si>
    <t>九州</t>
  </si>
  <si>
    <t>←全角数字で記入してください。</t>
  </si>
  <si>
    <t>内･外</t>
  </si>
  <si>
    <t>都道府県協会長氏名</t>
  </si>
  <si>
    <t>○</t>
  </si>
  <si>
    <t>フリガナ</t>
  </si>
  <si>
    <t>フリガナ</t>
  </si>
  <si>
    <t>セイ</t>
  </si>
  <si>
    <t>メイ</t>
  </si>
  <si>
    <t xml:space="preserve"> ↓キャプテンに○をつけてください。</t>
  </si>
  <si>
    <t>CAP</t>
  </si>
  <si>
    <t>ｃｍ</t>
  </si>
  <si>
    <t>ｃｍ</t>
  </si>
  <si>
    <t>ｃｍ</t>
  </si>
  <si>
    <t>ｃｍ</t>
  </si>
  <si>
    <t>ｃｍ</t>
  </si>
  <si>
    <t>ｃｍ</t>
  </si>
  <si>
    <t>ｃｍ</t>
  </si>
  <si>
    <t>ｃｍ</t>
  </si>
  <si>
    <t>ｃｍ</t>
  </si>
  <si>
    <t>ｃｍ</t>
  </si>
  <si>
    <t>ｃｍ</t>
  </si>
  <si>
    <t>ｃｍ</t>
  </si>
  <si>
    <t>申込日　8月</t>
  </si>
  <si>
    <t>←全角数字で
記入してください。</t>
  </si>
  <si>
    <t>学　校
所在地</t>
  </si>
  <si>
    <t>責任者　　　　及 び　　　　　　　連絡先</t>
  </si>
  <si>
    <t>中学校</t>
  </si>
  <si>
    <t>チュウガッコウ</t>
  </si>
  <si>
    <t>設置者</t>
  </si>
  <si>
    <t>記入例</t>
  </si>
  <si>
    <t>(様式３)</t>
  </si>
  <si>
    <t>氏　　名</t>
  </si>
  <si>
    <t>性　　別</t>
  </si>
  <si>
    <t>学校との関わり</t>
  </si>
  <si>
    <t>年齢</t>
  </si>
  <si>
    <t>歳</t>
  </si>
  <si>
    <t>※ＩＤカード作成に必要なため</t>
  </si>
  <si>
    <t>写真（上半身・無背景・無帽・正面・30mm×24mm）</t>
  </si>
  <si>
    <t>（写真の裏に「都道府県名・学校名・氏名」を記入してください。）</t>
  </si>
  <si>
    <t>外部指導者（ｱｼｽﾀﾝﾄｺｰﾁ）確認書（校長承認書）</t>
  </si>
  <si>
    <t>ＴＥＬ</t>
  </si>
  <si>
    <t>ＦＡＸ</t>
  </si>
  <si>
    <t>年　齢</t>
  </si>
  <si>
    <t>学校長</t>
  </si>
  <si>
    <t>様</t>
  </si>
  <si>
    <t>学校との
関わり</t>
  </si>
  <si>
    <t>Ａ・コーチが
外部指導者の
場合のみ記入</t>
  </si>
  <si>
    <t>(フリガナ)</t>
  </si>
  <si>
    <t>男性　・　女性</t>
  </si>
  <si>
    <t>男性</t>
  </si>
  <si>
    <t>女性</t>
  </si>
  <si>
    <t>２枚を添付してください。</t>
  </si>
  <si>
    <t>公 印</t>
  </si>
  <si>
    <t>資格</t>
  </si>
  <si>
    <t xml:space="preserve">氏名
ﾁｰﾑﾄﾚｰﾅｰがいる
場合のみ記入
してください。
</t>
  </si>
  <si>
    <t>(様式４)</t>
  </si>
  <si>
    <t>チームトレーナー申請書（校長承認書）</t>
  </si>
  <si>
    <t>資　　格</t>
  </si>
  <si>
    <t>申込責任者</t>
  </si>
  <si>
    <t>①</t>
  </si>
  <si>
    <t>（</t>
  </si>
  <si>
    <t>その他</t>
  </si>
  <si>
    <t>氏　名</t>
  </si>
  <si>
    <t>　 ↑
学校住所・電話・ＦＡＸと同じ場合は左欄に記入せずに上のセルに○を記入。出力に反映されます。</t>
  </si>
  <si>
    <t>参加申込用の</t>
  </si>
  <si>
    <t>登録メンバー変更届</t>
  </si>
  <si>
    <t>チーム名</t>
  </si>
  <si>
    <t>引率責任者</t>
  </si>
  <si>
    <t>Ａコーチ</t>
  </si>
  <si>
    <t>マネージャー</t>
  </si>
  <si>
    <t>cm</t>
  </si>
  <si>
    <t>cm</t>
  </si>
  <si>
    <t>変　更　前</t>
  </si>
  <si>
    <t>変　更　後</t>
  </si>
  <si>
    <t>→</t>
  </si>
  <si>
    <t>変更がある項目のみ変更後の欄に記入してください。</t>
  </si>
  <si>
    <t>記載・提出の責任者氏名</t>
  </si>
  <si>
    <t>上記のメンバー変更を承認します。</t>
  </si>
  <si>
    <t>中学校長</t>
  </si>
  <si>
    <t>※ 登録メンバー変更に関する手順および注意事項</t>
  </si>
  <si>
    <t>北海道</t>
  </si>
  <si>
    <t>沖縄県</t>
  </si>
  <si>
    <t>青森県</t>
  </si>
  <si>
    <t>岩手県</t>
  </si>
  <si>
    <t>宮城県</t>
  </si>
  <si>
    <t>秋田県</t>
  </si>
  <si>
    <t>福島県</t>
  </si>
  <si>
    <t>山形県</t>
  </si>
  <si>
    <t>茨城県</t>
  </si>
  <si>
    <t>栃木県</t>
  </si>
  <si>
    <t>群馬県</t>
  </si>
  <si>
    <t>埼玉県</t>
  </si>
  <si>
    <t>千葉県</t>
  </si>
  <si>
    <t>東京都</t>
  </si>
  <si>
    <t>神奈川県</t>
  </si>
  <si>
    <t>新潟県</t>
  </si>
  <si>
    <t>長野県</t>
  </si>
  <si>
    <t>岐阜県</t>
  </si>
  <si>
    <t>愛知県</t>
  </si>
  <si>
    <t>静岡県</t>
  </si>
  <si>
    <t>富山県</t>
  </si>
  <si>
    <t>石川県</t>
  </si>
  <si>
    <t>福井県</t>
  </si>
  <si>
    <t>鹿児島県</t>
  </si>
  <si>
    <t>宮崎県</t>
  </si>
  <si>
    <t>大分県</t>
  </si>
  <si>
    <t>熊本県</t>
  </si>
  <si>
    <t>長崎県</t>
  </si>
  <si>
    <t>佐賀県</t>
  </si>
  <si>
    <t>福岡県</t>
  </si>
  <si>
    <t>徳島県</t>
  </si>
  <si>
    <t>高知県</t>
  </si>
  <si>
    <t>愛媛県</t>
  </si>
  <si>
    <t>香川県</t>
  </si>
  <si>
    <t>鳥取県</t>
  </si>
  <si>
    <t>山口県</t>
  </si>
  <si>
    <t>広島県</t>
  </si>
  <si>
    <t>岡山県</t>
  </si>
  <si>
    <t>島根県</t>
  </si>
  <si>
    <t xml:space="preserve">三重県 </t>
  </si>
  <si>
    <t>滋賀県</t>
  </si>
  <si>
    <t>和歌山県</t>
  </si>
  <si>
    <t>奈良県</t>
  </si>
  <si>
    <t>兵庫県</t>
  </si>
  <si>
    <t>大阪府</t>
  </si>
  <si>
    <t>京都府</t>
  </si>
  <si>
    <t>山梨県</t>
  </si>
  <si>
    <t>町名・番地等</t>
  </si>
  <si>
    <t>　</t>
  </si>
  <si>
    <t>公印</t>
  </si>
  <si>
    <r>
      <t xml:space="preserve">メンバー変更がある場合はこの書類を作成して提出してください。
</t>
    </r>
    <r>
      <rPr>
        <b/>
        <sz val="11"/>
        <color indexed="10"/>
        <rFont val="ＭＳ Ｐ明朝"/>
        <family val="0"/>
      </rPr>
      <t>申込つづりの用紙は手書き用になります。Ａ４白の用紙にプリントアウトして使用可です。</t>
    </r>
  </si>
  <si>
    <t>学校所在地</t>
  </si>
  <si>
    <t>性
別</t>
  </si>
  <si>
    <t>8/21の会場到着予定時間</t>
  </si>
  <si>
    <r>
      <t xml:space="preserve">希望練習を希望する場合はこの書類を作成して提出してください。
</t>
    </r>
    <r>
      <rPr>
        <b/>
        <sz val="11"/>
        <color indexed="10"/>
        <rFont val="ＭＳ Ｐ明朝"/>
        <family val="0"/>
      </rPr>
      <t>Ａ４白の用紙にプリントアウトして使用可です。</t>
    </r>
  </si>
  <si>
    <t>　開会式前日の大会会場での練習を希望します。</t>
  </si>
  <si>
    <t>備　　　考</t>
  </si>
  <si>
    <t>希　望　練　習　届</t>
  </si>
  <si>
    <t>開会式前日</t>
  </si>
  <si>
    <t>開会式当日</t>
  </si>
  <si>
    <t>希望練習</t>
  </si>
  <si>
    <t>「希望練習届」は必ずＦＡＸで申し込んでください。</t>
  </si>
  <si>
    <t>→</t>
  </si>
  <si>
    <t>例</t>
  </si>
  <si>
    <t>原</t>
  </si>
  <si>
    <t>データ上</t>
  </si>
  <si>
    <t>プログラム
紙面上</t>
  </si>
  <si>
    <t>ﾏﾈｰｼﾞｬｰ</t>
  </si>
  <si>
    <t>◎プログラム紙面上の欄は手書きで大きくわかりやすく記入してください。</t>
  </si>
  <si>
    <r>
      <t xml:space="preserve">プログラム紙面上で外字使用する場合はこの書類を
作成して提出してください。
</t>
    </r>
    <r>
      <rPr>
        <b/>
        <sz val="11"/>
        <color indexed="10"/>
        <rFont val="ＭＳ Ｐ明朝"/>
        <family val="0"/>
      </rPr>
      <t>Ａ４白の用紙にプリントアウトして使用可です。</t>
    </r>
  </si>
  <si>
    <t>「プログラム外字使用申請」は
必ずＦＡＸで申し込んでください。</t>
  </si>
  <si>
    <t>都道府県中体連会長氏名</t>
  </si>
  <si>
    <t>ブロック大会の最終日または次の日
　　↓　　　　　　　(原則)</t>
  </si>
  <si>
    <t>大会プログラム外字使用申請</t>
  </si>
  <si>
    <t>頃</t>
  </si>
  <si>
    <t>プログラム</t>
  </si>
  <si>
    <t>１,０００円×</t>
  </si>
  <si>
    <t>）冊</t>
  </si>
  <si>
    <t>大会報告書</t>
  </si>
  <si>
    <t>出場校一覧</t>
  </si>
  <si>
    <t>各試合の結果(戦評集)</t>
  </si>
  <si>
    <t>あいさつ・大会要項・役員一覧</t>
  </si>
  <si>
    <t>・プログラムは代表者会議でお渡しします。</t>
  </si>
  <si>
    <t>参加申込作成の手順</t>
  </si>
  <si>
    <t>②</t>
  </si>
  <si>
    <t>『入力』シートに必要事項を入力する。</t>
  </si>
  <si>
    <t>③</t>
  </si>
  <si>
    <t>④</t>
  </si>
  <si>
    <t>外部指導者の写真を準備しておく。</t>
  </si>
  <si>
    <t>トレーナーの写真を準備しておく。</t>
  </si>
  <si>
    <t>⑤</t>
  </si>
  <si>
    <t>⑥</t>
  </si>
  <si>
    <t>⑦</t>
  </si>
  <si>
    <t>⑧</t>
  </si>
  <si>
    <t>⑨</t>
  </si>
  <si>
    <t>作成したデータとチームの集合写真をＣＤ－Ｒに保存する(データと紙の書類の内容は必ず一致させてください)。</t>
  </si>
  <si>
    <t>期限厳守でお願いします。</t>
  </si>
  <si>
    <t>公式練習</t>
  </si>
  <si>
    <t>↑
男子は5から始まる9桁
女子は6から始まる9桁</t>
  </si>
  <si>
    <t>チーム名略称</t>
  </si>
  <si>
    <t>バスケットボール大会」出場に際しての、トレーナーとして申請いたします。</t>
  </si>
  <si>
    <t>バスケットボール大会」出場に際しての、アシスタントコーチとして承認しました。</t>
  </si>
  <si>
    <t>実行委員会提出用(水色)、日本協会提出用(黄色)　共通です。</t>
  </si>
  <si>
    <t>プログラム紙面上は外字を使用することができます。使用したい場合は外字使用申請を作成し、FAXで連絡してください。</t>
  </si>
  <si>
    <t>←教員は「内」、外部指導者は「外」を選ぶ</t>
  </si>
  <si>
    <t>←「教員」、「生徒」を選ぶ</t>
  </si>
  <si>
    <t>（１） メンバーの変更は、変更選手の入れ替えにだけにとどめ、前後の選手の番号変更は避けてください。</t>
  </si>
  <si>
    <t>（4） 代表者会議受付時以降の変更は、一切受け付けません。</t>
  </si>
  <si>
    <t>代表者会議14時、開会式16時</t>
  </si>
  <si>
    <t>◎大会事務局では、これ以外の練習場所・時間の斡旋は致しません。</t>
  </si>
  <si>
    <t>　大会プログラム作成にあたり、以下の者のプログラム紙面上の氏名を外字で表記するようお願いします。</t>
  </si>
  <si>
    <t>◎外字が使用できるのは大会プログラムの紙面上のみです。ホームページ上、スコアシート上は外字ではなくデータ入力していただいている漢字で代用します。</t>
  </si>
  <si>
    <t>校長</t>
  </si>
  <si>
    <t>印</t>
  </si>
  <si>
    <t>中学校体育連盟</t>
  </si>
  <si>
    <t>都道府県</t>
  </si>
  <si>
    <t>会長</t>
  </si>
  <si>
    <t>バスケットボール協会</t>
  </si>
  <si>
    <t>【大会実行委員会提出用】</t>
  </si>
  <si>
    <t>（様式１）</t>
  </si>
  <si>
    <t>（様式２）</t>
  </si>
  <si>
    <t>【(公財)日本バスケットボール協会提出用】</t>
  </si>
  <si>
    <t>上記の者、標記大会に参加申し込みいたします。</t>
  </si>
  <si>
    <t xml:space="preserve"> 上記の者は、本校在学生徒で標記
大会に出場することを承認します。</t>
  </si>
  <si>
    <t>※　(公財)日本バスケットボール協会に加盟･登録していない(申請中含む)チーム･選手は、チーム番号・競技者登録番号の欄は空欄でよい。</t>
  </si>
  <si>
    <t>※　上記の者は、本競技大会の参加申し込みに際し、大会要項に記載の内容を確認し、同意を得ています。
　また、宿泊については、宿泊要項を厳守し申し込みます。</t>
  </si>
  <si>
    <t>←ＴｅａｍＪＢＡでは『チームＩＤ』と表記されています。
　　男子は45から、女子は46から始まる9桁の番号(責任者ＩＤではありません)</t>
  </si>
  <si>
    <t>順位(原則未記入)</t>
  </si>
  <si>
    <t>チームＩＤ</t>
  </si>
  <si>
    <t>競技者登録番号
(メンバーＩＤ)</t>
  </si>
  <si>
    <r>
      <t xml:space="preserve">チーム写真(カラー)
</t>
    </r>
    <r>
      <rPr>
        <sz val="8"/>
        <rFont val="ＭＳ Ｐゴシック"/>
        <family val="0"/>
      </rPr>
      <t>登録選手(ユニフォーム着用)
コーチ、Ａコーチなどが
全員写ったもの</t>
    </r>
  </si>
  <si>
    <t>『様式1･2出力』シートを選び、大会要項・宿泊要項の様式1(水色の用紙)、様式2(黄色の用紙)にプリントアウトする。</t>
  </si>
  <si>
    <t>様式1･2 の学校長・中体連会長・協会長の欄(下段)は手書きで記入の上、押印する。</t>
  </si>
  <si>
    <t>作成後、訂正が出た場合は学校長または責任者の訂正印(私印可)で訂正する。</t>
  </si>
  <si>
    <t>外部指導者がいる場合は、『外部指導者』シートを選び、A4(白)の用紙にプリントアウトし、校長印を押印する。</t>
  </si>
  <si>
    <t>トレーナーいる場合は、『トレーナー』シートを選び、A4(白)の用紙にプリントアウトし、校長印を押印する。</t>
  </si>
  <si>
    <t>ここまでをブロック大会までに準備し、ブロック大会代表者会議(監督会)で中体連ブロック長に提出する。</t>
  </si>
  <si>
    <t>ブロック大会で全中大会参加が決定したら、⑥～の申込をする。</t>
  </si>
  <si>
    <t>ブロック大会前に提出したデータから変更があった場合は『メンバー変更』シートに必要事項を入力し、事務局へ
ＦＡＸ送信する。</t>
  </si>
  <si>
    <t>開会式前日の大会会場での練習を希望する場合は、『希望練習』シートを選び、必要事項を入力し、事務局へ
ＦＡＸ送信する。</t>
  </si>
  <si>
    <t>選手等の氏名で外字を使用したい場合は、『外字使用申請』シートを選び、必要事項を入力・手書きで記入し、
事務局へＦＡＸ送信する。</t>
  </si>
  <si>
    <t>プログラム・報告集を事前注文する場合は『プログラム・報告申込』シートを選び、必要事項を入力し、事務局へ
ＦＡＸ送信する。</t>
  </si>
  <si>
    <t>　各シートには保護をかけています。不具合が起きて修正をする必要がある場合のみ、「シートの保護」を解除してください。
パスワードは設定していません。</t>
  </si>
  <si>
    <t>式典・競技風景写真</t>
  </si>
  <si>
    <t>１,２００円×</t>
  </si>
  <si>
    <t>事前注文価格</t>
  </si>
  <si>
    <t>大会プログラムは大会期間中１,５００円で販売</t>
  </si>
  <si>
    <t>大会報告書は今回のみ受付</t>
  </si>
  <si>
    <t>　チーム写真
登録選手(ユニフォーム着用)
コーチ、Ａコーチなどが全員
写ったもの
　保存容量が最低でも3Ｍ以上、
5Ｍ以上推奨</t>
  </si>
  <si>
    <t>チーム写真はカラーで、
　縦53mm×横110mm　のサイズで
印刷されます。</t>
  </si>
  <si>
    <t>縦53mm</t>
  </si>
  <si>
    <t>横110mm</t>
  </si>
  <si>
    <t>◎開会式当日は公式練習として9:00～12:00の間に1時間の練習が全チームに割り当てられます。公式練習は希望届けの提出は必要ありません。</t>
  </si>
  <si>
    <t>通常は使用しません。「様式１・２出力」シートをお使いください。
何も印刷されていない水色の紙にプリントアウトする場合にお使いください。</t>
  </si>
  <si>
    <t>←全角4文字以内で(スコアシートや得点板の表記用)</t>
  </si>
  <si>
    <t>プログラム印刷に反映されるのは8/12正午まで、校長印を押印したものを全中大会受付で提出</t>
  </si>
  <si>
    <t>実行委員会   会  長</t>
  </si>
  <si>
    <t>（2） プログラムに変更が反映されるためには８月１２日正午までに実行委員会事務局までＦＡＸで送信してください。
　 また、正式な届け（公印を捺印したもの）を８月２２日の代表者会議受付にてご提出ください。</t>
  </si>
  <si>
    <t>（3） ８月１２日正午以降はプログラムに変更は反映されませんが、変更は可能です。変更がある場合は８月２２日の
　 代表者会議受付にてご提出ください。</t>
  </si>
  <si>
    <t>8/21（金）</t>
  </si>
  <si>
    <t>8/22（土）</t>
  </si>
  <si>
    <t>藤原　洋</t>
  </si>
  <si>
    <t>◎希望練習の練習時間は開会式前日13:30～16:30で1時間(原則)を割り当てます。</t>
  </si>
  <si>
    <t>13:30～14:30</t>
  </si>
  <si>
    <t>14:30～15:30</t>
  </si>
  <si>
    <t>15:30～16:30</t>
  </si>
  <si>
    <t xml:space="preserve"> 9:00～10:00</t>
  </si>
  <si>
    <t>10:00～11:00</t>
  </si>
  <si>
    <t>11:00～12:00</t>
  </si>
  <si>
    <t>◎8/21（金）の会場到着予定時間を記入してください。</t>
  </si>
  <si>
    <t>通常は使用しません。「様式１・２出力」シートをお使いください。
何も印刷されていない黄色の紙にプリントアウトする場合にお使いください。</t>
  </si>
  <si>
    <t>（様式５）</t>
  </si>
  <si>
    <t>(様式６)</t>
  </si>
  <si>
    <t>(様式７)</t>
  </si>
  <si>
    <t>(様式８)</t>
  </si>
  <si>
    <t>チーム写真について
　解像度が低い物だとプログラムの印刷時にきれいに印刷できません。逆光は避け、明るいところで撮影してください。
　できるだけ高い解像度の設定で撮影してください。
(最低でも保存容量が３Ｍ以上、５Ｍ以上推奨)</t>
  </si>
  <si>
    <t>平成 ２９ 年 ８ 月</t>
  </si>
  <si>
    <t>平成２９年度全国中学校体育大会</t>
  </si>
  <si>
    <t>第４７回全国中学校バスケットボール大会</t>
  </si>
  <si>
    <t>　下記の者を、本校が平成２９年度全国中学校体育大会「第４７回全国中学校</t>
  </si>
  <si>
    <t>宮城靖</t>
  </si>
  <si>
    <t>　下記の者を、本校が平成２９年度全国中学校体育大会「第４７回全国中学校</t>
  </si>
  <si>
    <t>第４７回全国中学校バスケットボール大会</t>
  </si>
  <si>
    <t>第４７回全国中学校バスケットボール大会 実行委員会 委員長 殿</t>
  </si>
  <si>
    <t>平成２９年 ８ 月</t>
  </si>
  <si>
    <t>・大会報告書は９月下旬に発送予定です。</t>
  </si>
  <si>
    <t>第４７回　全国中学校バスケットボール大会　参加申込書</t>
  </si>
  <si>
    <t>第４７回全国中学校バスケットボール大会 実行委員会 会長  様</t>
  </si>
  <si>
    <t>平成２９年 ８ 月</t>
  </si>
  <si>
    <t>平成２９年 ８ 月</t>
  </si>
  <si>
    <t>全中バスケット事務局 御中（ＦＡＸ 098－996－1963）</t>
  </si>
  <si>
    <t>那覇市立</t>
  </si>
  <si>
    <t>ナハシリツ</t>
  </si>
  <si>
    <t>例　沖縄第七</t>
  </si>
  <si>
    <t>沖縄第七</t>
  </si>
  <si>
    <t>ｵｷﾅﾜﾀﾞｲﾅﾅ</t>
  </si>
  <si>
    <t>那覇市民体育館</t>
  </si>
  <si>
    <t>沖縄県立武道館</t>
  </si>
  <si>
    <t>沖縄市体育館</t>
  </si>
  <si>
    <t>那覇市民体育館</t>
  </si>
  <si>
    <t>沖縄県立武道館</t>
  </si>
  <si>
    <t>沖縄市体育館</t>
  </si>
  <si>
    <t>ＮＡ</t>
  </si>
  <si>
    <t>ＮＢ</t>
  </si>
  <si>
    <t>ＮＣ</t>
  </si>
  <si>
    <t>ＢＡ</t>
  </si>
  <si>
    <t>ＢＢ</t>
  </si>
  <si>
    <t>ＯＡ</t>
  </si>
  <si>
    <t>ＯＢ</t>
  </si>
  <si>
    <t>ＯＣ</t>
  </si>
  <si>
    <t>　参加申込書はプリントアウトしたもの(水色と黄色の２色)とこのデータをブロック大会の代表者会議等でブロック長にお渡しください。その際、この参加申込のデータとチームの集合写真はＣＤ－Ｒ等に保存して併せて提出してください。
　また、外部指導者確認書・ﾁｰﾑﾄﾚｰﾅｰ申請書も必要なチームは提出してください。
(大会要項には8/10〆切となっていますがプログラム等作成のため、よろしくお願いします。)
データ入力の際、外字を使用しないでください。</t>
  </si>
  <si>
    <t>外部指導者がいる場合はこの書類を作成して提出してください。ブロック大会代表者会議で提出です。
(大会要項には8/10〆切となっていますがプログラム等作成のため、よろしくお願いします。)
申込つづりの用紙は手書き用になります。Ａ４白の用紙にプリントアウトして使用可です。</t>
  </si>
  <si>
    <t>ﾁｰﾑﾄﾚｰﾅｰがいる場合はこの書類を作成して提出してください。ブロック大会代表者会議で提出です。
(大会要項には8/10〆切となっていますがプログラム等作成のため、よろしくお願いします。)
申込つづりの用紙は手書き用になります。Ａ４白の用紙にプリントアウトして使用可です。</t>
  </si>
  <si>
    <t>8/10(木)　16時必着</t>
  </si>
  <si>
    <t xml:space="preserve">   　　　8/10　16時締め切りです。</t>
  </si>
  <si>
    <t>全国中学校体育大会</t>
  </si>
  <si>
    <t>合同チーム参加規程</t>
  </si>
  <si>
    <t>合同チームとして、それぞれの学校教育計画に基づいて活動している。</t>
  </si>
  <si>
    <t>合同チームの各校は、都道府県中体連に加盟している。</t>
  </si>
  <si>
    <t>合同チームとしての大会参加が、都道府県中体連に承認されている。</t>
  </si>
  <si>
    <t>参加申し込み手続きは該当校の校長が承認の上、代表校長が行う。</t>
  </si>
  <si>
    <t>※ただし、やむを得ない場合は代表引率・コーチを認める。</t>
  </si>
  <si>
    <t>趣旨</t>
  </si>
  <si>
    <t>　</t>
  </si>
  <si>
    <t>条件</t>
  </si>
  <si>
    <t>(1)</t>
  </si>
  <si>
    <t>(2)</t>
  </si>
  <si>
    <t>(3)</t>
  </si>
  <si>
    <t>(4)</t>
  </si>
  <si>
    <t>個人種目のない以下の競技種目（７競技）に限る。</t>
  </si>
  <si>
    <t>バスケットボール （5)</t>
  </si>
  <si>
    <t>サッカー （11）</t>
  </si>
  <si>
    <t>バレーボール （6）</t>
  </si>
  <si>
    <t>ハンドボール （7）　　　</t>
  </si>
  <si>
    <t>軟式野球 （9）</t>
  </si>
  <si>
    <t>ソフトボール （9）</t>
  </si>
  <si>
    <t>アイスホッケー （12)</t>
  </si>
  <si>
    <t>※ただし、（　  ）内の人数を下回った場合のみ、合同チームを編成できる。</t>
  </si>
  <si>
    <t>(5)</t>
  </si>
  <si>
    <t>チーム名は校名連記とする。</t>
  </si>
  <si>
    <t>(6)</t>
  </si>
  <si>
    <t>(7)</t>
  </si>
  <si>
    <t>合同チームの引率・コーチは出場校の校長・教員とする。</t>
  </si>
  <si>
    <t>平成２９年６月</t>
  </si>
  <si>
    <t>全国中学校バスケットボール大会</t>
  </si>
  <si>
    <t>第４7回全国中学校バスケットボール大会</t>
  </si>
  <si>
    <t>実行委員会    会  長　  宮　城　　靖</t>
  </si>
  <si>
    <t>全国大会「参加申し込み」の要領について</t>
  </si>
  <si>
    <t>　貴チームの標記大会参加にあたって、下記の要領で参加申し込み手続きをお願いいたします。
　「大会要項」では各ブロック大会の代表決定時期を考慮し、提出締切を８月１０日（木） としていますが、プログラム・ＨＰ作成の都合上、申込書類の事前提出に何卒ご協力ください。</t>
  </si>
  <si>
    <t>全国大会申し込み書類の提出について</t>
  </si>
  <si>
    <t>ブロック大会「代表者会議」にて、ブロック競技部長に下記の①～⑥を提出してください。
※ ③④は必要なチームのみ</t>
  </si>
  <si>
    <t>①</t>
  </si>
  <si>
    <t>参加申込書「大会実行委員会提出用」（水色）</t>
  </si>
  <si>
    <t>１部（様式１）</t>
  </si>
  <si>
    <t>②</t>
  </si>
  <si>
    <t>参加申込書「(公財)日本バスケットボール協会提出用」(黄色)</t>
  </si>
  <si>
    <t xml:space="preserve">  １部（様式２）</t>
  </si>
  <si>
    <t xml:space="preserve">外部指導者（Ａコーチ）確認書（校長承認書）　※写真２枚添付 </t>
  </si>
  <si>
    <t>１部（様式３）</t>
  </si>
  <si>
    <t>④</t>
  </si>
  <si>
    <t xml:space="preserve">チームトレーナー申請書（校長承認書）　※写真２枚添付 </t>
  </si>
  <si>
    <t>１部（様式４）</t>
  </si>
  <si>
    <t>⑤</t>
  </si>
  <si>
    <t>プログラム・ＨＰ用メンバー表のデータ</t>
  </si>
  <si>
    <t>１部（電子データ）</t>
  </si>
  <si>
    <t>⑥</t>
  </si>
  <si>
    <t>プログラム・ＨＰ用チーム写真のデータ</t>
  </si>
  <si>
    <t>・登録選手、コーチ、Ａコーチ、マネージャーの全員が写っていること。</t>
  </si>
  <si>
    <t>・正規のユニフォームを着用していること。</t>
  </si>
  <si>
    <t>・解像度はできるだけ高く設定して撮影、保存すること。</t>
  </si>
  <si>
    <t>・およそ60×110mmのサイズでプログラムに掲載されます。</t>
  </si>
  <si>
    <t>【作成方法】</t>
  </si>
  <si>
    <t>全中大会ホームページから『参加申込書(ｴｸｾﾙﾌｧｲﾙ)』をダウンロードする。</t>
  </si>
  <si>
    <t xml:space="preserve">〈記入〉シートに必要事項を入力する。 </t>
  </si>
  <si>
    <t>③</t>
  </si>
  <si>
    <t>〈様式1･2出力〉シートを選び、様式1(水色)と様式2(黄色)の用紙にプリントアウトする。</t>
  </si>
  <si>
    <t>様式3・4についてはA4用紙(白)にプリントアウトするか、手書きで作成する。</t>
  </si>
  <si>
    <t>『参加申込書(ｴｸｾﾙﾌｧｲﾙ)』を作成したデータを保存する。その際、ファイル名をチーム名にする。チーム写真を撮影する。
上記の2ファイルを１枚のＣＤ－Ｒ等に保存し、表面にチーム名を表記する。</t>
  </si>
  <si>
    <t>選手登録変更について</t>
  </si>
  <si>
    <t>（１） メンバーの変更は、変更選手の入替だけにとどめ、前後の選手の番号変更は避けてください。</t>
  </si>
  <si>
    <t>（2） プログラムに変更が反映されるためには８月１２日(土)正午までに実行委員会事務局までＦＡＸで
　送信してください。
　　 また、正式な届け（公印を捺印したもの）を８月２２日(火)の代表者会議受付にてご提出ください。</t>
  </si>
  <si>
    <t>（3） ８月１２日(土)正午以降はプログラムに変更は反映されませんが、選手変更は可能です。変更が
　ある場合は８月２２日(火)の代表者会議受付にてご提出ください。</t>
  </si>
  <si>
    <t>宿泊申し込みについて</t>
  </si>
  <si>
    <t>　宿泊については、大会要項に『平成２９年８月１４日（月）１６時必着で申し込むこと。』となっていますが、全中大会出場決定後、速やかにお申し込み願います。また、指定業者を必ず通してください。</t>
  </si>
  <si>
    <t>問い合わせ</t>
  </si>
  <si>
    <t>　ご質問等がありましたら下記までお問い合わせください。</t>
  </si>
  <si>
    <t xml:space="preserve">          〒900-0026  沖縄県那覇市奥武山町5１-２    沖縄県体協スポーツ会館３０１号室</t>
  </si>
  <si>
    <t xml:space="preserve">                  実行委員会バスケット競技事務局　　許　田　重　晴</t>
  </si>
  <si>
    <t>　　　　　　                      E-mailアドレス   ｏｋｉｎａｗａ2017zenchu@ｇｍａｉｌ.ｃｏｍ</t>
  </si>
  <si>
    <t>平成２9年度全国中学校体育大会</t>
  </si>
  <si>
    <t>【提出物】</t>
  </si>
  <si>
    <t>出　場　中　学　校　長　　 様</t>
  </si>
  <si>
    <t xml:space="preserve">              「平成２９年度全国中学校体育大会　第４７回全国中学校バスケットボール大会」</t>
  </si>
  <si>
    <t xml:space="preserve">      　　　            事務局専用TEL･０９８－９９６－１９６２　FAX・ ０９８-９９６-１９６３</t>
  </si>
  <si>
    <t>平成29年6月</t>
  </si>
  <si>
    <t>出　場　中　学　校　長　　 様</t>
  </si>
  <si>
    <t>平成29年度全国中学校体育大会</t>
  </si>
  <si>
    <t>第47回全国中学校バスケットボール大会</t>
  </si>
  <si>
    <t>実行委員会　　　会　長　　　宮　城　　靖</t>
  </si>
  <si>
    <t>平成29年度全国中学校体育大会  第47回全国中学校バスケットボール大会</t>
  </si>
  <si>
    <t>外部指導者（ｱｼｽﾀﾝﾄｺｰﾁ）確認書（校長承認書）の提出について</t>
  </si>
  <si>
    <t>　このことについて、貴校生徒及びチームが全国中学校体育大会の出場に際して外部指導者（Ａコーチ）を帯同させる場合には、以下の点に留意してご提出願います。</t>
  </si>
  <si>
    <t>　全国大会開催基準により、「全国中学校体育大会の引率者・コーチは出場校の校長・教員であること、Ａコーチについては校長の認めた者とする。」と定めています。
　すなわち、外部指導者（Ａコーチ）については、出場校の校長・教員以外でもよいとしております。</t>
  </si>
  <si>
    <t>　外部指導者（Ａコーチ）の資格を正しく確認し、トラブルを防止するため、外部指導者（Ａコーチ）確認書（校長承認書）（様式３）を大会実行委員会に提出していただきます。</t>
  </si>
  <si>
    <t>大会会場では、大会実行委員会から支給する「ＩＤカード」を掛けていただきます。</t>
  </si>
  <si>
    <t>「ＩＤカード」作成に必要なため、</t>
  </si>
  <si>
    <t>写真（上半身・無背景・無帽・正面・30mm×24mm）</t>
  </si>
  <si>
    <t>２枚添付してください。</t>
  </si>
  <si>
    <t>※写真の裏に「都道府県名・学校名・氏名」の記入をお願いします。</t>
  </si>
  <si>
    <t>趣旨をご理解の上、参加申込要領にしたがって提出をお願いします。</t>
  </si>
  <si>
    <t>なお、ご不明な点がございましたら、下記にお問い合わせください。</t>
  </si>
  <si>
    <t xml:space="preserve">          〒900-0026  沖縄県那覇市奥武山町5１-２    沖縄県体協スポーツ会館３０１号室</t>
  </si>
  <si>
    <t xml:space="preserve">              「平成２９年度全国中学校体育大会　第４７回全国中学校バスケットボール大会」</t>
  </si>
  <si>
    <t xml:space="preserve">                  実行委員会バスケット競技事務局　　許　田　重　晴</t>
  </si>
  <si>
    <t xml:space="preserve">      　　　            事務局専用TEL･０９８－９９６－１９６２　FAX・ ０９８-９９６-１９６３</t>
  </si>
  <si>
    <t>　　　　　　                      E-mailアドレス   ｏｋｉｎａｗａ2017zenchu@ｇｍａｉｌ.ｃｏｍ</t>
  </si>
  <si>
    <t>チームトレーナー(帯同)の役割と登録について</t>
  </si>
  <si>
    <t>　貴校生徒及びチームが全国中学校体育大会の出場に際して、健康・安全対策の一つとしてトレーナー（有資格者）を帯同させる場合には、以下の点に留意して「チームトレーナー申請書（校長承認書）」をご提出ください。このことは、決して出場校にトレーナーの帯同を義務づけるものではありません。</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</si>
  <si>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</si>
  <si>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</si>
  <si>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</si>
  <si>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</si>
  <si>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</si>
  <si>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</si>
  <si>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</si>
  <si>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</si>
  <si>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</si>
  <si>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</si>
  <si>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(2)</t>
  </si>
  <si>
    <t>制限</t>
  </si>
  <si>
    <t>ア</t>
  </si>
  <si>
    <t>　トレーナーは、１チームにつき「１名」のみ登録できる。</t>
  </si>
  <si>
    <t>イ</t>
  </si>
  <si>
    <t>　チーム及び選手に対して戦術的指導を行わない。</t>
  </si>
  <si>
    <t>ウ</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</si>
  <si>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</si>
  <si>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</si>
  <si>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</si>
  <si>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</si>
  <si>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</si>
  <si>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</si>
  <si>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</si>
  <si>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</si>
  <si>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別紙、チームトレーナー申請書（校長印の押印）の提出により確認を行い、試合中、トレーナーは必ずＩＤカードをつけること。</t>
  </si>
  <si>
    <t>　自チームで、ピンク地に「Ｔ」（黒字）のイニシャルが入ったビブスを着用し、トレーナーとして相応しい服装をすること。</t>
  </si>
  <si>
    <t>(3)</t>
  </si>
  <si>
    <t>　「チームトレーナー申請書」は、ブロック大会にて参加申込書とともにブロック長に提出してください。</t>
  </si>
  <si>
    <t>平成２９年６月</t>
  </si>
  <si>
    <t>公式練習・希望練習について</t>
  </si>
  <si>
    <t>　貴チームの標記大会参加にあたって、下記の要領で公式練習・希望練習を設定しております。
　公式練習は全参加チームを対象に割り当てます。ただし、必ずコートを使用しなければならないものではありません。
　希望練習は希望届を提出したチームのみ割り当てます。８月２１日（月）に練習を希望するチームは希望届を提出してください。</t>
  </si>
  <si>
    <t>公式練習</t>
  </si>
  <si>
    <t>　公式練習は下記の日時・場所で全参加チームを大会実行委員会が割り当てます。</t>
  </si>
  <si>
    <t>（１）</t>
  </si>
  <si>
    <t>日時</t>
  </si>
  <si>
    <t>平成２９年８月２２日（火）  ９：００～１２：００</t>
  </si>
  <si>
    <t>(２)</t>
  </si>
  <si>
    <t>会場</t>
  </si>
  <si>
    <r>
      <t>男子…沖縄市体育館
　　　　</t>
    </r>
    <r>
      <rPr>
        <sz val="9"/>
        <color indexed="8"/>
        <rFont val="ＭＳ Ｐ明朝"/>
        <family val="0"/>
      </rPr>
      <t>　</t>
    </r>
    <r>
      <rPr>
        <sz val="11"/>
        <color indexed="8"/>
        <rFont val="ＭＳ Ｐ明朝"/>
        <family val="0"/>
      </rPr>
      <t>沖縄県立武道館
女子…那覇市民体育館
　　　　 沖縄県立武道館</t>
    </r>
  </si>
  <si>
    <t>(３)</t>
  </si>
  <si>
    <t>対象</t>
  </si>
  <si>
    <t>大会参加 全チーム</t>
  </si>
  <si>
    <t>(４)</t>
  </si>
  <si>
    <t>割当コート</t>
  </si>
  <si>
    <t>予選リーグが行われるコートの半面</t>
  </si>
  <si>
    <t>(５)</t>
  </si>
  <si>
    <t>割当時間</t>
  </si>
  <si>
    <t>１時間　(詳細は後日連絡)</t>
  </si>
  <si>
    <t>希望練習</t>
  </si>
  <si>
    <t>　希望練習は下記の日時・場所で希望するチームを大会実行委員会が割り当てます。希望するチームは希望届を提出してください。</t>
  </si>
  <si>
    <t>(１)</t>
  </si>
  <si>
    <t>(２)</t>
  </si>
  <si>
    <t>希望するチーム</t>
  </si>
  <si>
    <t>(４)</t>
  </si>
  <si>
    <t>予選リーグが行われるコート</t>
  </si>
  <si>
    <t>原則として1時間　(詳細は後日連絡)</t>
  </si>
  <si>
    <t>(６)</t>
  </si>
  <si>
    <t>申込方法</t>
  </si>
  <si>
    <t>　参加申込のファイルにある「希望練習届」のシートに必要事項を入力、プリントアウトしてＦＡＸにて大会事務局に８月１２日（土）１６時必着で申し込むこと。</t>
  </si>
  <si>
    <t xml:space="preserve">              「平成２９年度全国中学校体育大会　第４７回全国中学校バスケットボール大会」</t>
  </si>
  <si>
    <t>　　　　                          本部携帯電話    ０８０－９８５１－８０２１</t>
  </si>
  <si>
    <t>　　　　                          本部携帯電話    ０８０－９８５１－８０２１　</t>
  </si>
  <si>
    <t>　　　　                          本部携帯電話    ０８０－９８５１－８０２１</t>
  </si>
  <si>
    <t>プログラム・大会報告書事前申込</t>
  </si>
  <si>
    <t>プログラム・大会報告書事前申込はこの用紙をプリントアウトして
FAX送信してください。</t>
  </si>
  <si>
    <t>「プログラム・大会報告書事前申込」は必ずＦＡＸで申し込んでください。</t>
  </si>
  <si>
    <t>　第４７回全国中学校バスケットボール大会のプログラム・大会報告書の無償配布は各チーム１冊です。それ以外については、必要であれば有料でお分けいたします。希望されるチームはこのＦＡＸ送信票に必要事項を記入し、８月１２日１６時までに大会事務局へ申し込んでください。
　代金については代表者会議受付でお支払いください。</t>
  </si>
  <si>
    <t>・代表者会議受付にてプログラム・大会報告書の代金をお支払いください。領収書をお渡しします。</t>
  </si>
  <si>
    <t>　　参加を承認する精神は、あくまで少人数の運動部による単独チーム編成ができないことの救済措置であり、勝利至上主義のためのチーム編成であってはならない。
　なお、複数合同チームで参加する場合は、下記の条件を満たしていることが必要である。</t>
  </si>
  <si>
    <t>平成２９年８月２１日（月）  １３：３０～１６：３０</t>
  </si>
  <si>
    <t>　大会報告書の内容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</si>
</sst>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m/d;@"/>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h:mm;@"/>
  </numFmts>
  <fonts count="102">
    <font>
      <sz val="11"/>
      <name val="ＭＳ Ｐゴシック"/>
      <family val="0"/>
    </font>
    <font>
      <sz val="6"/>
      <name val="ＭＳ Ｐゴシック"/>
      <family val="0"/>
    </font>
    <font>
      <sz val="16"/>
      <name val="ＭＳ 明朝"/>
      <family val="0"/>
    </font>
    <font>
      <sz val="11"/>
      <name val="ＭＳ 明朝"/>
      <family val="0"/>
    </font>
    <font>
      <b/>
      <sz val="16"/>
      <name val="ＭＳ 明朝"/>
      <family val="0"/>
    </font>
    <font>
      <sz val="10"/>
      <name val="ＭＳ 明朝"/>
      <family val="0"/>
    </font>
    <font>
      <b/>
      <sz val="10"/>
      <name val="ＭＳ 明朝"/>
      <family val="0"/>
    </font>
    <font>
      <sz val="9"/>
      <name val="ＭＳ 明朝"/>
      <family val="0"/>
    </font>
    <font>
      <u val="single"/>
      <sz val="11"/>
      <color indexed="12"/>
      <name val="ＭＳ Ｐゴシック"/>
      <family val="0"/>
    </font>
    <font>
      <u val="single"/>
      <sz val="11"/>
      <color indexed="36"/>
      <name val="ＭＳ Ｐゴシック"/>
      <family val="0"/>
    </font>
    <font>
      <sz val="8"/>
      <name val="ＭＳ 明朝"/>
      <family val="0"/>
    </font>
    <font>
      <b/>
      <sz val="14"/>
      <name val="ＭＳ 明朝"/>
      <family val="0"/>
    </font>
    <font>
      <sz val="9"/>
      <name val="ＭＳ Ｐゴシック"/>
      <family val="0"/>
    </font>
    <font>
      <sz val="12"/>
      <name val="ＭＳ 明朝"/>
      <family val="0"/>
    </font>
    <font>
      <sz val="11"/>
      <name val="ＭＳ Ｐ明朝"/>
      <family val="0"/>
    </font>
    <font>
      <sz val="6"/>
      <name val="ＭＳ 明朝"/>
      <family val="0"/>
    </font>
    <font>
      <b/>
      <sz val="9"/>
      <name val="ＭＳ Ｐゴシック"/>
      <family val="0"/>
    </font>
    <font>
      <sz val="10"/>
      <name val="ＭＳ Ｐゴシック"/>
      <family val="0"/>
    </font>
    <font>
      <sz val="18"/>
      <name val="ＭＳ Ｐ明朝"/>
      <family val="0"/>
    </font>
    <font>
      <b/>
      <sz val="16"/>
      <name val="ＭＳ Ｐ明朝"/>
      <family val="0"/>
    </font>
    <font>
      <sz val="12"/>
      <name val="ＭＳ Ｐ明朝"/>
      <family val="0"/>
    </font>
    <font>
      <b/>
      <sz val="11"/>
      <color indexed="10"/>
      <name val="ＭＳ Ｐ明朝"/>
      <family val="0"/>
    </font>
    <font>
      <sz val="14"/>
      <name val="ＭＳ Ｐ明朝"/>
      <family val="0"/>
    </font>
    <font>
      <sz val="14"/>
      <name val="ＭＳ Ｐゴシック"/>
      <family val="0"/>
    </font>
    <font>
      <sz val="18"/>
      <name val="ＭＳ Ｐゴシック"/>
      <family val="0"/>
    </font>
    <font>
      <b/>
      <sz val="12"/>
      <name val="ＭＳ Ｐゴシック"/>
      <family val="0"/>
    </font>
    <font>
      <b/>
      <sz val="16"/>
      <name val="ＭＳ Ｐゴシック"/>
      <family val="0"/>
    </font>
    <font>
      <sz val="12"/>
      <name val="ＭＳ Ｐゴシック"/>
      <family val="0"/>
    </font>
    <font>
      <sz val="8"/>
      <name val="ＭＳ Ｐゴシック"/>
      <family val="0"/>
    </font>
    <font>
      <sz val="14"/>
      <name val="ＭＳ 明朝"/>
      <family val="0"/>
    </font>
    <font>
      <b/>
      <sz val="14"/>
      <name val="ＭＳ Ｐゴシック"/>
      <family val="0"/>
    </font>
    <font>
      <b/>
      <sz val="20"/>
      <name val="ＭＳ Ｐゴシック"/>
      <family val="0"/>
    </font>
    <font>
      <sz val="24"/>
      <name val="ＭＳ 明朝"/>
      <family val="0"/>
    </font>
    <font>
      <b/>
      <sz val="11"/>
      <name val="ＭＳ Ｐゴシック"/>
      <family val="0"/>
    </font>
    <font>
      <sz val="36"/>
      <name val="ＭＳ 明朝"/>
      <family val="0"/>
    </font>
    <font>
      <sz val="11"/>
      <color indexed="8"/>
      <name val="ＭＳ Ｐ明朝"/>
      <family val="0"/>
    </font>
    <font>
      <sz val="9"/>
      <color indexed="8"/>
      <name val="ＭＳ Ｐ明朝"/>
      <family val="0"/>
    </font>
    <font>
      <sz val="11"/>
      <color indexed="8"/>
      <name val="Yu Gothic"/>
      <family val="0"/>
    </font>
    <font>
      <sz val="11"/>
      <color indexed="9"/>
      <name val="Yu Gothic"/>
      <family val="0"/>
    </font>
    <font>
      <sz val="11"/>
      <color indexed="60"/>
      <name val="Yu Gothic"/>
      <family val="0"/>
    </font>
    <font>
      <b/>
      <sz val="18"/>
      <color indexed="56"/>
      <name val="Yu Gothic Light"/>
      <family val="0"/>
    </font>
    <font>
      <b/>
      <sz val="11"/>
      <color indexed="9"/>
      <name val="Yu Gothic"/>
      <family val="0"/>
    </font>
    <font>
      <sz val="11"/>
      <color indexed="52"/>
      <name val="Yu Gothic"/>
      <family val="0"/>
    </font>
    <font>
      <sz val="11"/>
      <color indexed="62"/>
      <name val="Yu Gothic"/>
      <family val="0"/>
    </font>
    <font>
      <b/>
      <sz val="11"/>
      <color indexed="63"/>
      <name val="Yu Gothic"/>
      <family val="0"/>
    </font>
    <font>
      <sz val="11"/>
      <color indexed="14"/>
      <name val="Yu Gothic"/>
      <family val="0"/>
    </font>
    <font>
      <sz val="11"/>
      <color indexed="17"/>
      <name val="Yu Gothic"/>
      <family val="0"/>
    </font>
    <font>
      <b/>
      <sz val="15"/>
      <color indexed="56"/>
      <name val="Yu Gothic"/>
      <family val="0"/>
    </font>
    <font>
      <b/>
      <sz val="13"/>
      <color indexed="56"/>
      <name val="Yu Gothic"/>
      <family val="0"/>
    </font>
    <font>
      <b/>
      <sz val="11"/>
      <color indexed="56"/>
      <name val="Yu Gothic"/>
      <family val="0"/>
    </font>
    <font>
      <b/>
      <sz val="11"/>
      <color indexed="52"/>
      <name val="Yu Gothic"/>
      <family val="0"/>
    </font>
    <font>
      <i/>
      <sz val="11"/>
      <color indexed="23"/>
      <name val="Yu Gothic"/>
      <family val="0"/>
    </font>
    <font>
      <sz val="11"/>
      <color indexed="10"/>
      <name val="Yu Gothic"/>
      <family val="0"/>
    </font>
    <font>
      <b/>
      <sz val="11"/>
      <color indexed="8"/>
      <name val="Yu Gothic"/>
      <family val="0"/>
    </font>
    <font>
      <b/>
      <sz val="11"/>
      <color indexed="10"/>
      <name val="ＭＳ Ｐゴシック"/>
      <family val="0"/>
    </font>
    <font>
      <b/>
      <sz val="14"/>
      <color indexed="10"/>
      <name val="ＭＳ Ｐゴシック"/>
      <family val="0"/>
    </font>
    <font>
      <sz val="11"/>
      <color indexed="8"/>
      <name val="ＭＳ 明朝"/>
      <family val="0"/>
    </font>
    <font>
      <b/>
      <sz val="24"/>
      <color indexed="10"/>
      <name val="ＭＳ Ｐゴシック"/>
      <family val="0"/>
    </font>
    <font>
      <sz val="11"/>
      <color indexed="23"/>
      <name val="ＭＳ Ｐゴシック"/>
      <family val="0"/>
    </font>
    <font>
      <sz val="11"/>
      <color indexed="15"/>
      <name val="ＭＳ Ｐゴシック"/>
      <family val="0"/>
    </font>
    <font>
      <sz val="14"/>
      <color indexed="8"/>
      <name val="ＭＳ Ｐ明朝"/>
      <family val="0"/>
    </font>
    <font>
      <sz val="11"/>
      <color indexed="9"/>
      <name val="ＭＳ Ｐ明朝"/>
      <family val="0"/>
    </font>
    <font>
      <sz val="20"/>
      <color indexed="8"/>
      <name val="ＭＳ Ｐ明朝"/>
      <family val="0"/>
    </font>
    <font>
      <b/>
      <sz val="14"/>
      <color indexed="8"/>
      <name val="ＭＳ Ｐゴシック"/>
      <family val="0"/>
    </font>
    <font>
      <sz val="10"/>
      <color indexed="23"/>
      <name val="ＭＳ Ｐ明朝"/>
      <family val="0"/>
    </font>
    <font>
      <sz val="10"/>
      <color indexed="63"/>
      <name val="ＭＳ Ｐ明朝"/>
      <family val="0"/>
    </font>
    <font>
      <b/>
      <sz val="11"/>
      <color indexed="10"/>
      <name val="ＭＳ 明朝"/>
      <family val="0"/>
    </font>
    <font>
      <sz val="11"/>
      <color theme="1"/>
      <name val="Calibri"/>
      <family val="0"/>
    </font>
    <font>
      <sz val="11"/>
      <color theme="0"/>
      <name val="Calibri"/>
      <family val="0"/>
    </font>
    <font>
      <sz val="11"/>
      <color rgb="FF9C6500"/>
      <name val="Calibri"/>
      <family val="0"/>
    </font>
    <font>
      <b/>
      <sz val="18"/>
      <color theme="3"/>
      <name val="Cambria"/>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b/>
      <sz val="11"/>
      <color rgb="FFFF0000"/>
      <name val="ＭＳ Ｐゴシック"/>
      <family val="0"/>
    </font>
    <font>
      <b/>
      <sz val="11"/>
      <color rgb="FFFF0000"/>
      <name val="ＭＳ Ｐ明朝"/>
      <family val="0"/>
    </font>
    <font>
      <b/>
      <sz val="14"/>
      <color rgb="FFFF0000"/>
      <name val="ＭＳ Ｐゴシック"/>
      <family val="0"/>
    </font>
    <font>
      <sz val="11"/>
      <color theme="1"/>
      <name val="ＭＳ 明朝"/>
      <family val="0"/>
    </font>
    <font>
      <b/>
      <sz val="24"/>
      <color rgb="FFFF0000"/>
      <name val="ＭＳ Ｐゴシック"/>
      <family val="0"/>
    </font>
    <font>
      <sz val="11"/>
      <color theme="0" tint="-0.4999699890613556"/>
      <name val="ＭＳ Ｐゴシック"/>
      <family val="0"/>
    </font>
    <font>
      <sz val="11"/>
      <color rgb="FF0070C0"/>
      <name val="ＭＳ Ｐゴシック"/>
      <family val="0"/>
    </font>
    <font>
      <sz val="11"/>
      <color rgb="FF000000"/>
      <name val="ＭＳ Ｐ明朝"/>
      <family val="0"/>
    </font>
    <font>
      <sz val="11"/>
      <color theme="1"/>
      <name val="ＭＳ Ｐ明朝"/>
      <family val="0"/>
    </font>
    <font>
      <sz val="14"/>
      <color rgb="FF000000"/>
      <name val="ＭＳ Ｐ明朝"/>
      <family val="0"/>
    </font>
    <font>
      <sz val="11"/>
      <color rgb="FFFFFFFF"/>
      <name val="ＭＳ Ｐ明朝"/>
      <family val="0"/>
    </font>
    <font>
      <sz val="11"/>
      <color rgb="FF000000"/>
      <name val="ＭＳ 明朝"/>
      <family val="0"/>
    </font>
    <font>
      <sz val="20"/>
      <color rgb="FF000000"/>
      <name val="ＭＳ Ｐ明朝"/>
      <family val="0"/>
    </font>
    <font>
      <b/>
      <sz val="14"/>
      <color rgb="FF000000"/>
      <name val="ＭＳ Ｐゴシック"/>
      <family val="0"/>
    </font>
    <font>
      <sz val="10"/>
      <color theme="0" tint="-0.4999699890613556"/>
      <name val="ＭＳ Ｐ明朝"/>
      <family val="0"/>
    </font>
    <font>
      <sz val="10"/>
      <color theme="1" tint="0.34999001026153564"/>
      <name val="ＭＳ Ｐ明朝"/>
      <family val="0"/>
    </font>
    <font>
      <b/>
      <sz val="11"/>
      <color rgb="FFFF0000"/>
      <name val="ＭＳ 明朝"/>
      <family val="0"/>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color indexed="63"/>
      </right>
      <top style="thin"/>
      <bottom>
        <color indexed="63"/>
      </bottom>
    </border>
    <border>
      <left style="dashed"/>
      <right style="dashed"/>
      <top style="medium"/>
      <bottom style="medium"/>
    </border>
    <border>
      <left style="dashed"/>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hair"/>
    </border>
    <border>
      <left>
        <color indexed="63"/>
      </left>
      <right style="hair"/>
      <top style="thin"/>
      <bottom style="thin"/>
    </border>
    <border>
      <left style="thin"/>
      <right style="hair"/>
      <top style="thin"/>
      <bottom style="thin"/>
    </border>
    <border>
      <left style="thin"/>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style="hair"/>
      <top style="hair"/>
      <bottom style="thin"/>
    </border>
    <border>
      <left style="hair"/>
      <right style="thin"/>
      <top style="hair"/>
      <bottom style="thin"/>
    </border>
    <border diagonalUp="1">
      <left style="thin"/>
      <right style="hair"/>
      <top style="thin"/>
      <bottom style="thin"/>
      <diagonal style="thin"/>
    </border>
    <border diagonalUp="1">
      <left style="hair"/>
      <right style="thin"/>
      <top style="thin"/>
      <bottom style="thin"/>
      <diagonal style="thin"/>
    </border>
    <border>
      <left>
        <color indexed="63"/>
      </left>
      <right>
        <color indexed="63"/>
      </right>
      <top style="dashed"/>
      <bottom>
        <color indexed="63"/>
      </bottom>
    </border>
    <border>
      <left style="hair"/>
      <right style="thin"/>
      <top style="thin"/>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diagonalUp="1">
      <left style="hair"/>
      <right>
        <color indexed="63"/>
      </right>
      <top style="thin"/>
      <bottom style="thin"/>
      <diagonal style="thin"/>
    </border>
    <border>
      <left style="thin"/>
      <right>
        <color indexed="63"/>
      </right>
      <top>
        <color indexed="63"/>
      </top>
      <bottom>
        <color indexed="63"/>
      </bottom>
    </border>
    <border>
      <left>
        <color indexed="63"/>
      </left>
      <right style="dashed"/>
      <top style="medium"/>
      <bottom style="medium"/>
    </border>
    <border>
      <left>
        <color indexed="63"/>
      </left>
      <right style="dashed"/>
      <top>
        <color indexed="63"/>
      </top>
      <bottom style="medium"/>
    </border>
    <border>
      <left style="dashed"/>
      <right style="dashed"/>
      <top>
        <color indexed="63"/>
      </top>
      <bottom style="medium"/>
    </border>
    <border>
      <left style="dashed"/>
      <right style="medium"/>
      <top>
        <color indexed="63"/>
      </top>
      <bottom style="medium"/>
    </border>
    <border>
      <left style="thin"/>
      <right style="dashed"/>
      <top>
        <color indexed="63"/>
      </top>
      <bottom style="thin"/>
    </border>
    <border>
      <left style="dashed"/>
      <right style="dashed"/>
      <top>
        <color indexed="63"/>
      </top>
      <bottom style="thin"/>
    </border>
    <border>
      <left style="dashed"/>
      <right style="medium"/>
      <top>
        <color indexed="63"/>
      </top>
      <bottom style="thin"/>
    </border>
    <border>
      <left style="thin"/>
      <right style="dashed"/>
      <top style="thin"/>
      <bottom style="thin"/>
    </border>
    <border>
      <left>
        <color indexed="63"/>
      </left>
      <right style="dashed"/>
      <top>
        <color indexed="63"/>
      </top>
      <bottom>
        <color indexed="63"/>
      </bottom>
    </border>
    <border>
      <left style="dashed"/>
      <right style="dashed"/>
      <top style="thin"/>
      <bottom style="thin"/>
    </border>
    <border>
      <left style="dashed"/>
      <right style="medium"/>
      <top style="thin"/>
      <bottom style="thin"/>
    </border>
    <border>
      <left>
        <color indexed="63"/>
      </left>
      <right>
        <color indexed="63"/>
      </right>
      <top style="medium"/>
      <bottom style="medium"/>
    </border>
    <border>
      <left style="thin"/>
      <right style="thin"/>
      <top style="thin"/>
      <bottom style="dotted"/>
    </border>
    <border>
      <left style="thin"/>
      <right>
        <color indexed="63"/>
      </right>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thin"/>
    </border>
    <border>
      <left style="thin"/>
      <right style="thin"/>
      <top style="medium"/>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style="thin"/>
      <right style="medium"/>
      <top style="medium"/>
      <bottom style="thin"/>
    </border>
    <border>
      <left style="medium"/>
      <right style="thin"/>
      <top style="thin"/>
      <bottom>
        <color indexed="63"/>
      </bottom>
    </border>
    <border>
      <left>
        <color indexed="63"/>
      </left>
      <right style="medium"/>
      <top style="thin"/>
      <bottom style="medium"/>
    </border>
    <border>
      <left>
        <color indexed="63"/>
      </left>
      <right style="medium"/>
      <top style="thin"/>
      <bottom>
        <color indexed="63"/>
      </botto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hair"/>
      <right style="hair"/>
      <top style="hair"/>
      <bottom style="thin"/>
    </border>
    <border>
      <left>
        <color indexed="63"/>
      </left>
      <right style="hair"/>
      <top>
        <color indexed="63"/>
      </top>
      <bottom style="thin"/>
    </border>
    <border>
      <left style="hair"/>
      <right style="thin"/>
      <top>
        <color indexed="63"/>
      </top>
      <bottom style="thin"/>
    </border>
    <border>
      <left style="thin"/>
      <right style="thin"/>
      <top style="medium"/>
      <bottom style="thin"/>
    </border>
    <border>
      <left style="thin"/>
      <right style="thin"/>
      <top>
        <color indexed="63"/>
      </top>
      <bottom style="medium"/>
    </border>
    <border>
      <left style="thin"/>
      <right style="hair"/>
      <top style="thin"/>
      <bottom style="hair"/>
    </border>
    <border>
      <left style="hair"/>
      <right style="hair"/>
      <top style="thin"/>
      <bottom style="hair"/>
    </border>
    <border>
      <left>
        <color indexed="63"/>
      </left>
      <right>
        <color indexed="63"/>
      </right>
      <top style="thin"/>
      <bottom style="hair"/>
    </border>
    <border>
      <left style="hair">
        <color theme="0" tint="-0.3499799966812134"/>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color indexed="63"/>
      </left>
      <right style="hair">
        <color theme="0" tint="-0.3499799966812134"/>
      </right>
      <top>
        <color indexed="63"/>
      </top>
      <bottom>
        <color indexed="63"/>
      </bottom>
    </border>
    <border>
      <left style="hair">
        <color theme="0" tint="-0.3499799966812134"/>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style="medium"/>
      <right style="double"/>
      <top style="medium"/>
      <bottom>
        <color indexed="63"/>
      </bottom>
    </border>
    <border>
      <left style="medium"/>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medium"/>
    </border>
    <border>
      <left style="double"/>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dashed"/>
      <top style="dashed"/>
      <bottom>
        <color indexed="63"/>
      </bottom>
    </border>
    <border>
      <left style="thin"/>
      <right>
        <color indexed="63"/>
      </right>
      <top>
        <color indexed="63"/>
      </top>
      <bottom style="medium"/>
    </border>
    <border>
      <left style="medium"/>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ashed"/>
      <top style="thin"/>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dashed"/>
      <top>
        <color indexed="63"/>
      </top>
      <bottom style="thin"/>
    </border>
    <border>
      <left>
        <color indexed="63"/>
      </left>
      <right style="thin"/>
      <top style="medium"/>
      <bottom>
        <color indexed="63"/>
      </bottom>
    </border>
    <border>
      <left style="medium"/>
      <right>
        <color indexed="63"/>
      </right>
      <top style="medium"/>
      <bottom style="dashed"/>
    </border>
    <border>
      <left>
        <color indexed="63"/>
      </left>
      <right style="thin"/>
      <top style="medium"/>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thin"/>
      <bottom style="dotted"/>
    </border>
    <border>
      <left style="thin"/>
      <right>
        <color indexed="63"/>
      </right>
      <top style="dotted"/>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style="double"/>
    </border>
    <border>
      <left>
        <color indexed="63"/>
      </left>
      <right style="thin"/>
      <top style="thin"/>
      <bottom style="double"/>
    </border>
    <border>
      <left style="double"/>
      <right>
        <color indexed="63"/>
      </right>
      <top style="medium"/>
      <bottom style="thin"/>
    </border>
    <border>
      <left>
        <color indexed="63"/>
      </left>
      <right style="double"/>
      <top style="medium"/>
      <bottom style="thin"/>
    </border>
    <border>
      <left>
        <color indexed="63"/>
      </left>
      <right style="double"/>
      <top style="thin"/>
      <bottom style="double"/>
    </border>
    <border>
      <left style="double"/>
      <right>
        <color indexed="63"/>
      </right>
      <top style="thin"/>
      <bottom style="double"/>
    </border>
    <border>
      <left style="medium"/>
      <right style="thin"/>
      <top>
        <color indexed="63"/>
      </top>
      <bottom style="thin"/>
    </border>
    <border>
      <left style="thin"/>
      <right>
        <color indexed="63"/>
      </right>
      <top style="thin"/>
      <bottom style="double"/>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40" fontId="0" fillId="0" borderId="0" applyFont="0" applyFill="0" applyBorder="0" applyAlignment="0" applyProtection="0"/>
    <xf numFmtId="0" fontId="70" fillId="0" borderId="0" applyNumberFormat="0" applyFill="0" applyBorder="0" applyAlignment="0" applyProtection="0"/>
    <xf numFmtId="0" fontId="71" fillId="27" borderId="1"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4" applyNumberFormat="0" applyAlignment="0" applyProtection="0"/>
    <xf numFmtId="0" fontId="74" fillId="30" borderId="5" applyNumberFormat="0" applyAlignment="0" applyProtection="0"/>
    <xf numFmtId="0" fontId="75" fillId="31" borderId="0" applyNumberFormat="0" applyBorder="0" applyAlignment="0" applyProtection="0"/>
    <xf numFmtId="38" fontId="0" fillId="0" borderId="0" applyFont="0" applyFill="0" applyBorder="0" applyAlignment="0" applyProtection="0"/>
    <xf numFmtId="0" fontId="76" fillId="32" borderId="0" applyNumberFormat="0" applyBorder="0" applyAlignment="0" applyProtection="0"/>
    <xf numFmtId="0" fontId="9"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30"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0" borderId="9" applyNumberFormat="0" applyFill="0" applyAlignment="0" applyProtection="0"/>
  </cellStyleXfs>
  <cellXfs count="857">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6" fillId="0" borderId="0" xfId="0" applyFont="1" applyAlignment="1">
      <alignment vertical="center" shrinkToFit="1"/>
    </xf>
    <xf numFmtId="0" fontId="4" fillId="0" borderId="0" xfId="0" applyFont="1" applyAlignment="1">
      <alignment vertical="center" shrinkToFit="1"/>
    </xf>
    <xf numFmtId="0" fontId="6" fillId="0" borderId="0" xfId="0" applyFont="1" applyBorder="1" applyAlignment="1">
      <alignment vertical="center" shrinkToFit="1"/>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3" fillId="0" borderId="13" xfId="0" applyFont="1" applyBorder="1" applyAlignment="1">
      <alignment/>
    </xf>
    <xf numFmtId="0" fontId="3" fillId="0" borderId="0" xfId="0" applyFont="1" applyBorder="1" applyAlignment="1">
      <alignment horizontal="left" vertical="center" shrinkToFit="1"/>
    </xf>
    <xf numFmtId="0" fontId="3" fillId="0" borderId="14" xfId="0" applyFont="1" applyBorder="1" applyAlignment="1">
      <alignment/>
    </xf>
    <xf numFmtId="0" fontId="7" fillId="0" borderId="15" xfId="0" applyFont="1" applyBorder="1" applyAlignment="1">
      <alignment horizontal="left"/>
    </xf>
    <xf numFmtId="0" fontId="7" fillId="0" borderId="13" xfId="0" applyFont="1" applyBorder="1" applyAlignment="1">
      <alignment horizontal="lef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11" xfId="0" applyFont="1" applyBorder="1" applyAlignment="1">
      <alignment vertical="center" shrinkToFit="1"/>
    </xf>
    <xf numFmtId="0" fontId="5" fillId="0" borderId="16" xfId="0" applyFont="1" applyBorder="1" applyAlignment="1">
      <alignment horizontal="center" vertical="center"/>
    </xf>
    <xf numFmtId="0" fontId="11" fillId="0" borderId="0" xfId="0" applyFont="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Alignment="1">
      <alignment vertical="center" shrinkToFit="1"/>
    </xf>
    <xf numFmtId="0" fontId="3" fillId="0" borderId="12" xfId="0" applyFont="1" applyBorder="1" applyAlignment="1">
      <alignment vertical="center"/>
    </xf>
    <xf numFmtId="0" fontId="7" fillId="0" borderId="17" xfId="0" applyFont="1" applyBorder="1" applyAlignment="1">
      <alignment horizontal="righ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xf>
    <xf numFmtId="0" fontId="0" fillId="0" borderId="23" xfId="0" applyBorder="1" applyAlignment="1">
      <alignment horizontal="right" vertical="center"/>
    </xf>
    <xf numFmtId="0" fontId="0" fillId="0" borderId="24" xfId="0" applyBorder="1" applyAlignment="1">
      <alignment horizontal="right"/>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0" xfId="0" applyNumberFormat="1" applyAlignment="1">
      <alignment vertical="center"/>
    </xf>
    <xf numFmtId="0" fontId="0" fillId="0" borderId="27" xfId="0" applyBorder="1" applyAlignment="1">
      <alignment horizontal="center"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0"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22"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176" fontId="0" fillId="0" borderId="26"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3" xfId="0" applyFill="1" applyBorder="1" applyAlignment="1">
      <alignment horizontal="center" vertical="center"/>
    </xf>
    <xf numFmtId="0" fontId="0" fillId="0" borderId="26"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xf>
    <xf numFmtId="0" fontId="13" fillId="0" borderId="51"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Alignment="1">
      <alignment horizontal="center" wrapText="1"/>
    </xf>
    <xf numFmtId="0" fontId="0" fillId="0" borderId="27"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xf>
    <xf numFmtId="0" fontId="0" fillId="0" borderId="42" xfId="0" applyBorder="1" applyAlignment="1">
      <alignment horizontal="center" vertical="center" shrinkToFit="1"/>
    </xf>
    <xf numFmtId="0" fontId="0" fillId="0" borderId="52" xfId="0" applyBorder="1" applyAlignment="1">
      <alignment horizontal="center" vertical="center" shrinkToFit="1"/>
    </xf>
    <xf numFmtId="49" fontId="0" fillId="0" borderId="44" xfId="0" applyNumberFormat="1" applyBorder="1" applyAlignment="1">
      <alignment horizontal="center" vertical="center" shrinkToFit="1"/>
    </xf>
    <xf numFmtId="49" fontId="0" fillId="0" borderId="26" xfId="0" applyNumberFormat="1" applyBorder="1" applyAlignment="1">
      <alignment horizontal="center" vertical="center"/>
    </xf>
    <xf numFmtId="0" fontId="0" fillId="0" borderId="20" xfId="0" applyBorder="1" applyAlignment="1">
      <alignment horizontal="right" vertical="center" wrapText="1"/>
    </xf>
    <xf numFmtId="0" fontId="7" fillId="0" borderId="15" xfId="0" applyFont="1" applyBorder="1" applyAlignment="1">
      <alignment horizontal="left" vertical="center"/>
    </xf>
    <xf numFmtId="0" fontId="0" fillId="6" borderId="26" xfId="0" applyFill="1" applyBorder="1" applyAlignment="1">
      <alignment horizontal="center" vertical="center"/>
    </xf>
    <xf numFmtId="0" fontId="0" fillId="6" borderId="44" xfId="0" applyFill="1" applyBorder="1" applyAlignment="1">
      <alignment horizontal="center" vertical="center"/>
    </xf>
    <xf numFmtId="0" fontId="0" fillId="0" borderId="40" xfId="0"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2" fillId="0" borderId="10" xfId="0" applyFont="1" applyBorder="1" applyAlignment="1">
      <alignment horizontal="center" vertical="center" shrinkToFit="1"/>
    </xf>
    <xf numFmtId="0" fontId="13" fillId="0" borderId="15" xfId="0" applyNumberFormat="1" applyFont="1" applyBorder="1" applyAlignment="1">
      <alignment vertical="center"/>
    </xf>
    <xf numFmtId="0" fontId="13" fillId="0" borderId="29" xfId="0" applyNumberFormat="1" applyFont="1" applyBorder="1" applyAlignment="1">
      <alignment vertical="center"/>
    </xf>
    <xf numFmtId="0" fontId="10" fillId="0" borderId="53" xfId="0" applyFont="1" applyBorder="1" applyAlignment="1">
      <alignment horizontal="center" vertical="center" shrinkToFit="1"/>
    </xf>
    <xf numFmtId="0" fontId="10" fillId="0" borderId="54" xfId="0" applyFont="1" applyBorder="1" applyAlignment="1">
      <alignment vertical="center" shrinkToFit="1"/>
    </xf>
    <xf numFmtId="0" fontId="13" fillId="0" borderId="55" xfId="0" applyFont="1" applyBorder="1" applyAlignment="1">
      <alignment vertical="center" shrinkToFit="1"/>
    </xf>
    <xf numFmtId="0" fontId="13" fillId="0" borderId="14" xfId="0" applyFont="1" applyBorder="1" applyAlignment="1">
      <alignment vertical="center" shrinkToFit="1"/>
    </xf>
    <xf numFmtId="0" fontId="10" fillId="0" borderId="37" xfId="0" applyFont="1" applyBorder="1" applyAlignment="1">
      <alignment horizontal="center" shrinkToFit="1"/>
    </xf>
    <xf numFmtId="0" fontId="13" fillId="0" borderId="0" xfId="0" applyFont="1" applyBorder="1" applyAlignment="1">
      <alignment horizontal="center" vertical="center" shrinkToFit="1"/>
    </xf>
    <xf numFmtId="0" fontId="7" fillId="0" borderId="15" xfId="0" applyFont="1"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left" vertical="center"/>
    </xf>
    <xf numFmtId="49" fontId="0" fillId="6" borderId="41" xfId="0" applyNumberFormat="1" applyFill="1" applyBorder="1" applyAlignment="1">
      <alignment horizontal="center" vertical="center"/>
    </xf>
    <xf numFmtId="178" fontId="13" fillId="0" borderId="57" xfId="0" applyNumberFormat="1" applyFont="1" applyBorder="1" applyAlignment="1">
      <alignment vertical="center" shrinkToFit="1"/>
    </xf>
    <xf numFmtId="0" fontId="7" fillId="0" borderId="41" xfId="0" applyFont="1" applyBorder="1" applyAlignment="1">
      <alignment horizontal="center" vertical="center" shrinkToFit="1"/>
    </xf>
    <xf numFmtId="0" fontId="7" fillId="0" borderId="44" xfId="0" applyFont="1" applyBorder="1" applyAlignment="1">
      <alignment horizontal="center" vertical="center" shrinkToFit="1"/>
    </xf>
    <xf numFmtId="0" fontId="0" fillId="0" borderId="0" xfId="0" applyBorder="1" applyAlignment="1">
      <alignment vertical="center" shrinkToFit="1"/>
    </xf>
    <xf numFmtId="0" fontId="84" fillId="0" borderId="0" xfId="0" applyFont="1" applyAlignment="1">
      <alignment vertical="center"/>
    </xf>
    <xf numFmtId="0" fontId="7" fillId="0" borderId="41" xfId="0" applyFont="1" applyBorder="1" applyAlignment="1">
      <alignment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3" fillId="0" borderId="69" xfId="0" applyFont="1" applyBorder="1" applyAlignment="1">
      <alignment vertical="center" shrinkToFit="1"/>
    </xf>
    <xf numFmtId="0" fontId="0" fillId="6" borderId="46" xfId="0" applyFill="1" applyBorder="1" applyAlignment="1">
      <alignment vertical="center" shrinkToFit="1"/>
    </xf>
    <xf numFmtId="0" fontId="0" fillId="0" borderId="57" xfId="0" applyBorder="1" applyAlignment="1">
      <alignment/>
    </xf>
    <xf numFmtId="0" fontId="0" fillId="33" borderId="0" xfId="0" applyFill="1" applyBorder="1" applyAlignment="1">
      <alignment horizontal="center" vertical="center"/>
    </xf>
    <xf numFmtId="0" fontId="0" fillId="0" borderId="43" xfId="0" applyBorder="1" applyAlignment="1">
      <alignment horizontal="center"/>
    </xf>
    <xf numFmtId="0" fontId="0" fillId="0" borderId="52" xfId="0" applyBorder="1" applyAlignment="1">
      <alignment/>
    </xf>
    <xf numFmtId="0" fontId="0" fillId="0" borderId="0" xfId="0" applyBorder="1" applyAlignment="1">
      <alignment wrapText="1"/>
    </xf>
    <xf numFmtId="0" fontId="3" fillId="0" borderId="0" xfId="0" applyFont="1" applyBorder="1" applyAlignment="1">
      <alignment vertical="top" shrinkToFit="1"/>
    </xf>
    <xf numFmtId="0" fontId="3" fillId="0" borderId="0" xfId="0" applyFont="1" applyBorder="1" applyAlignment="1">
      <alignment vertical="top" wrapText="1"/>
    </xf>
    <xf numFmtId="178" fontId="3" fillId="0" borderId="41" xfId="0" applyNumberFormat="1" applyFont="1" applyBorder="1" applyAlignment="1">
      <alignment horizontal="center" vertical="center" shrinkToFit="1"/>
    </xf>
    <xf numFmtId="0" fontId="14" fillId="0" borderId="0" xfId="0" applyFont="1" applyAlignment="1">
      <alignment/>
    </xf>
    <xf numFmtId="0" fontId="14" fillId="0" borderId="70" xfId="0" applyFont="1" applyBorder="1" applyAlignment="1">
      <alignment horizontal="center" vertical="center"/>
    </xf>
    <xf numFmtId="0" fontId="14" fillId="0" borderId="27"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14" fillId="0" borderId="29" xfId="0" applyFont="1" applyBorder="1" applyAlignment="1">
      <alignment/>
    </xf>
    <xf numFmtId="0" fontId="14" fillId="0" borderId="41" xfId="0" applyFont="1" applyBorder="1" applyAlignment="1">
      <alignment/>
    </xf>
    <xf numFmtId="0" fontId="14" fillId="0" borderId="44" xfId="0" applyFont="1" applyBorder="1" applyAlignment="1">
      <alignment horizontal="center" vertical="center"/>
    </xf>
    <xf numFmtId="0" fontId="14" fillId="0" borderId="0" xfId="0" applyFont="1" applyBorder="1" applyAlignment="1">
      <alignment/>
    </xf>
    <xf numFmtId="0" fontId="14" fillId="0" borderId="17" xfId="0" applyFont="1" applyBorder="1" applyAlignment="1">
      <alignment/>
    </xf>
    <xf numFmtId="0" fontId="14" fillId="0" borderId="37" xfId="0" applyFont="1" applyBorder="1" applyAlignment="1">
      <alignment/>
    </xf>
    <xf numFmtId="0" fontId="14" fillId="0" borderId="57" xfId="0" applyFont="1" applyBorder="1" applyAlignment="1">
      <alignment/>
    </xf>
    <xf numFmtId="0" fontId="14" fillId="0" borderId="22" xfId="0" applyFont="1" applyBorder="1" applyAlignment="1">
      <alignment/>
    </xf>
    <xf numFmtId="0" fontId="14" fillId="0" borderId="71" xfId="0" applyFont="1" applyBorder="1" applyAlignment="1">
      <alignment/>
    </xf>
    <xf numFmtId="0" fontId="14" fillId="0" borderId="32" xfId="0" applyFont="1" applyBorder="1" applyAlignment="1">
      <alignment/>
    </xf>
    <xf numFmtId="0" fontId="14" fillId="0" borderId="0" xfId="0" applyFont="1" applyBorder="1" applyAlignment="1">
      <alignment horizontal="left"/>
    </xf>
    <xf numFmtId="0" fontId="14" fillId="0" borderId="57" xfId="0" applyFont="1" applyBorder="1" applyAlignment="1">
      <alignment horizontal="center" vertical="center"/>
    </xf>
    <xf numFmtId="0" fontId="0" fillId="0" borderId="0" xfId="0" applyAlignment="1">
      <alignment horizontal="left"/>
    </xf>
    <xf numFmtId="0" fontId="0" fillId="33" borderId="20" xfId="0" applyFill="1" applyBorder="1" applyAlignment="1">
      <alignment horizontal="center" vertical="center"/>
    </xf>
    <xf numFmtId="0" fontId="0" fillId="0" borderId="23" xfId="0" applyBorder="1" applyAlignment="1">
      <alignment horizontal="center" vertical="center" wrapText="1"/>
    </xf>
    <xf numFmtId="0" fontId="0" fillId="33" borderId="17" xfId="0" applyFill="1" applyBorder="1" applyAlignment="1">
      <alignment horizontal="center" vertical="center"/>
    </xf>
    <xf numFmtId="0" fontId="0" fillId="33" borderId="71" xfId="0" applyFill="1" applyBorder="1" applyAlignment="1">
      <alignment vertical="center" shrinkToFit="1"/>
    </xf>
    <xf numFmtId="0" fontId="0" fillId="33" borderId="29" xfId="0" applyFill="1" applyBorder="1" applyAlignment="1">
      <alignment vertical="center" shrinkToFit="1"/>
    </xf>
    <xf numFmtId="0" fontId="0" fillId="0" borderId="0" xfId="0" applyAlignment="1">
      <alignment/>
    </xf>
    <xf numFmtId="0" fontId="14" fillId="0" borderId="72"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horizontal="center" vertical="center"/>
    </xf>
    <xf numFmtId="0" fontId="18" fillId="0" borderId="75" xfId="0" applyFont="1" applyBorder="1" applyAlignment="1">
      <alignment horizontal="center" vertical="center"/>
    </xf>
    <xf numFmtId="0" fontId="14" fillId="0" borderId="29"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horizontal="right"/>
    </xf>
    <xf numFmtId="0" fontId="20" fillId="0" borderId="0" xfId="0" applyFont="1" applyBorder="1" applyAlignment="1">
      <alignment horizontal="center"/>
    </xf>
    <xf numFmtId="0" fontId="14" fillId="0" borderId="41" xfId="0" applyFont="1" applyBorder="1" applyAlignment="1">
      <alignment horizontal="distributed"/>
    </xf>
    <xf numFmtId="178" fontId="14" fillId="0" borderId="37" xfId="0" applyNumberFormat="1" applyFont="1" applyBorder="1" applyAlignment="1">
      <alignment horizontal="center" vertical="center"/>
    </xf>
    <xf numFmtId="0" fontId="14" fillId="0" borderId="40" xfId="0" applyFont="1" applyBorder="1" applyAlignment="1">
      <alignment horizontal="left" vertical="center"/>
    </xf>
    <xf numFmtId="0" fontId="14" fillId="0" borderId="0" xfId="0" applyFont="1" applyBorder="1" applyAlignment="1">
      <alignment/>
    </xf>
    <xf numFmtId="0" fontId="14" fillId="0" borderId="37" xfId="0" applyFont="1" applyBorder="1" applyAlignment="1">
      <alignment horizontal="distributed"/>
    </xf>
    <xf numFmtId="0" fontId="20" fillId="0" borderId="37" xfId="0" applyFont="1" applyBorder="1" applyAlignment="1">
      <alignment horizontal="distributed"/>
    </xf>
    <xf numFmtId="0" fontId="0" fillId="0" borderId="0" xfId="0" applyBorder="1" applyAlignment="1">
      <alignment/>
    </xf>
    <xf numFmtId="0" fontId="0" fillId="33" borderId="23" xfId="0" applyFill="1" applyBorder="1" applyAlignment="1">
      <alignment horizontal="center" vertical="center"/>
    </xf>
    <xf numFmtId="0" fontId="0" fillId="33" borderId="57" xfId="0" applyFill="1" applyBorder="1" applyAlignment="1">
      <alignment vertical="center" shrinkToFit="1"/>
    </xf>
    <xf numFmtId="0" fontId="0" fillId="33" borderId="0" xfId="0" applyFill="1" applyBorder="1" applyAlignment="1">
      <alignment vertical="center" shrinkToFit="1"/>
    </xf>
    <xf numFmtId="0" fontId="0" fillId="0" borderId="57" xfId="0" applyBorder="1" applyAlignment="1">
      <alignment/>
    </xf>
    <xf numFmtId="0" fontId="14" fillId="0" borderId="0" xfId="0" applyFont="1" applyBorder="1" applyAlignment="1">
      <alignment vertical="top"/>
    </xf>
    <xf numFmtId="0" fontId="14" fillId="0" borderId="76" xfId="0" applyFont="1" applyBorder="1" applyAlignment="1">
      <alignment/>
    </xf>
    <xf numFmtId="0" fontId="17" fillId="0" borderId="0" xfId="0" applyFont="1" applyAlignment="1">
      <alignment horizontal="left" vertical="center"/>
    </xf>
    <xf numFmtId="0" fontId="17" fillId="0" borderId="0" xfId="0" applyFont="1" applyAlignment="1">
      <alignment vertical="center" wrapText="1"/>
    </xf>
    <xf numFmtId="0" fontId="25" fillId="0" borderId="0" xfId="0" applyFont="1" applyBorder="1" applyAlignment="1">
      <alignment horizontal="center" vertical="center"/>
    </xf>
    <xf numFmtId="0" fontId="26" fillId="0" borderId="0" xfId="0" applyFont="1" applyAlignment="1">
      <alignment horizontal="center"/>
    </xf>
    <xf numFmtId="0" fontId="0" fillId="0" borderId="77" xfId="0"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12" xfId="0" applyBorder="1" applyAlignment="1">
      <alignment vertical="center"/>
    </xf>
    <xf numFmtId="0" fontId="0" fillId="0" borderId="81" xfId="0"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horizontal="center" vertical="center"/>
    </xf>
    <xf numFmtId="0" fontId="13" fillId="0" borderId="0" xfId="0" applyFont="1" applyAlignment="1">
      <alignment vertical="center"/>
    </xf>
    <xf numFmtId="178" fontId="0" fillId="0" borderId="85" xfId="0" applyNumberFormat="1" applyBorder="1" applyAlignment="1">
      <alignment horizontal="center" vertical="center" shrinkToFit="1"/>
    </xf>
    <xf numFmtId="178" fontId="0" fillId="0" borderId="78" xfId="0" applyNumberFormat="1" applyBorder="1" applyAlignment="1">
      <alignment horizontal="center" vertical="center" shrinkToFit="1"/>
    </xf>
    <xf numFmtId="178" fontId="0" fillId="0" borderId="86" xfId="0" applyNumberFormat="1" applyBorder="1" applyAlignment="1">
      <alignment horizontal="center" vertical="center" shrinkToFit="1"/>
    </xf>
    <xf numFmtId="178" fontId="0" fillId="0" borderId="85" xfId="0" applyNumberFormat="1" applyBorder="1" applyAlignment="1">
      <alignment horizontal="right" vertical="center" shrinkToFit="1"/>
    </xf>
    <xf numFmtId="178" fontId="0" fillId="0" borderId="71" xfId="0" applyNumberFormat="1" applyBorder="1" applyAlignment="1">
      <alignment horizontal="center" vertical="center" shrinkToFit="1"/>
    </xf>
    <xf numFmtId="178" fontId="0" fillId="0" borderId="32" xfId="0" applyNumberFormat="1" applyBorder="1" applyAlignment="1">
      <alignment horizontal="center" vertical="center" shrinkToFit="1"/>
    </xf>
    <xf numFmtId="178" fontId="0" fillId="0" borderId="29" xfId="0" applyNumberFormat="1" applyBorder="1" applyAlignment="1">
      <alignment horizontal="center" vertical="center" shrinkToFit="1"/>
    </xf>
    <xf numFmtId="178" fontId="0" fillId="0" borderId="71" xfId="0" applyNumberFormat="1" applyBorder="1" applyAlignment="1">
      <alignment horizontal="right" vertical="center" shrinkToFit="1"/>
    </xf>
    <xf numFmtId="178" fontId="0" fillId="0" borderId="76" xfId="0" applyNumberFormat="1" applyBorder="1" applyAlignment="1">
      <alignment horizontal="center" vertical="center" shrinkToFit="1"/>
    </xf>
    <xf numFmtId="178" fontId="0" fillId="0" borderId="44" xfId="0" applyNumberFormat="1" applyBorder="1" applyAlignment="1">
      <alignment horizontal="center" vertical="center" shrinkToFit="1"/>
    </xf>
    <xf numFmtId="178" fontId="0" fillId="0" borderId="41" xfId="0" applyNumberFormat="1" applyBorder="1" applyAlignment="1">
      <alignment horizontal="center" vertical="center" shrinkToFit="1"/>
    </xf>
    <xf numFmtId="178" fontId="0" fillId="0" borderId="76" xfId="0" applyNumberFormat="1" applyBorder="1" applyAlignment="1">
      <alignment horizontal="right" vertical="center" shrinkToFit="1"/>
    </xf>
    <xf numFmtId="178" fontId="0" fillId="0" borderId="87" xfId="0" applyNumberFormat="1" applyBorder="1" applyAlignment="1">
      <alignment horizontal="center" vertical="center" shrinkToFit="1"/>
    </xf>
    <xf numFmtId="178" fontId="0" fillId="0" borderId="88" xfId="0" applyNumberFormat="1" applyBorder="1" applyAlignment="1">
      <alignment horizontal="center" vertical="center" shrinkToFit="1"/>
    </xf>
    <xf numFmtId="178" fontId="0" fillId="0" borderId="89" xfId="0" applyNumberFormat="1" applyBorder="1" applyAlignment="1">
      <alignment horizontal="center" vertical="center" shrinkToFit="1"/>
    </xf>
    <xf numFmtId="178" fontId="0" fillId="0" borderId="87" xfId="0" applyNumberFormat="1" applyBorder="1" applyAlignment="1">
      <alignment horizontal="right" vertical="center" shrinkToFit="1"/>
    </xf>
    <xf numFmtId="0" fontId="0" fillId="0" borderId="0" xfId="0" applyAlignment="1">
      <alignment shrinkToFit="1"/>
    </xf>
    <xf numFmtId="178" fontId="0" fillId="0" borderId="0" xfId="0" applyNumberFormat="1" applyAlignment="1">
      <alignment shrinkToFit="1"/>
    </xf>
    <xf numFmtId="0" fontId="3" fillId="0" borderId="0" xfId="0" applyFont="1" applyAlignment="1">
      <alignment horizontal="left" vertical="center" wrapText="1"/>
    </xf>
    <xf numFmtId="0" fontId="85" fillId="0" borderId="0" xfId="0" applyFont="1" applyAlignment="1">
      <alignment horizontal="center" vertical="center" wrapText="1"/>
    </xf>
    <xf numFmtId="0" fontId="85" fillId="0" borderId="0" xfId="0" applyFont="1" applyAlignment="1">
      <alignment horizontal="center"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10" fillId="0" borderId="86" xfId="0" applyFont="1" applyBorder="1" applyAlignment="1">
      <alignment horizontal="center" vertical="center" wrapText="1"/>
    </xf>
    <xf numFmtId="0" fontId="3" fillId="0" borderId="41" xfId="0" applyFont="1" applyBorder="1" applyAlignment="1">
      <alignment horizontal="center" vertical="center"/>
    </xf>
    <xf numFmtId="0" fontId="25" fillId="0" borderId="0" xfId="0" applyFont="1" applyBorder="1" applyAlignment="1">
      <alignment vertical="center"/>
    </xf>
    <xf numFmtId="0" fontId="26" fillId="0" borderId="0" xfId="0" applyFont="1" applyAlignment="1">
      <alignment/>
    </xf>
    <xf numFmtId="0" fontId="85" fillId="0" borderId="0" xfId="0" applyFont="1" applyAlignment="1">
      <alignment vertical="center"/>
    </xf>
    <xf numFmtId="0" fontId="29" fillId="0" borderId="90" xfId="0" applyFont="1" applyBorder="1" applyAlignment="1">
      <alignment horizontal="center" vertical="center"/>
    </xf>
    <xf numFmtId="178" fontId="29" fillId="0" borderId="91" xfId="0" applyNumberFormat="1" applyFont="1" applyBorder="1" applyAlignment="1">
      <alignment horizontal="center" vertical="center"/>
    </xf>
    <xf numFmtId="0" fontId="29" fillId="0" borderId="92" xfId="0" applyFont="1" applyBorder="1" applyAlignment="1">
      <alignment horizontal="center" vertical="center"/>
    </xf>
    <xf numFmtId="178" fontId="29" fillId="0" borderId="0" xfId="0" applyNumberFormat="1" applyFont="1" applyBorder="1" applyAlignment="1">
      <alignment vertical="center"/>
    </xf>
    <xf numFmtId="178" fontId="29" fillId="0" borderId="12" xfId="0" applyNumberFormat="1" applyFont="1" applyBorder="1" applyAlignment="1">
      <alignment vertical="center"/>
    </xf>
    <xf numFmtId="0" fontId="29" fillId="0" borderId="10" xfId="0" applyFont="1" applyBorder="1" applyAlignment="1">
      <alignment horizontal="center" vertical="center"/>
    </xf>
    <xf numFmtId="178" fontId="29" fillId="0" borderId="41" xfId="0" applyNumberFormat="1" applyFont="1" applyBorder="1" applyAlignment="1">
      <alignment horizontal="center" vertical="center"/>
    </xf>
    <xf numFmtId="178" fontId="29" fillId="0" borderId="80" xfId="0" applyNumberFormat="1" applyFont="1" applyBorder="1" applyAlignment="1">
      <alignment horizontal="center" vertical="center"/>
    </xf>
    <xf numFmtId="0" fontId="29" fillId="0" borderId="41" xfId="0" applyFont="1" applyBorder="1" applyAlignment="1">
      <alignment horizontal="center" vertical="center"/>
    </xf>
    <xf numFmtId="0" fontId="29" fillId="0" borderId="80" xfId="0" applyFont="1" applyBorder="1" applyAlignment="1">
      <alignment horizontal="center" vertical="center"/>
    </xf>
    <xf numFmtId="0" fontId="29" fillId="0" borderId="93" xfId="0" applyFont="1" applyBorder="1" applyAlignment="1">
      <alignment vertical="center"/>
    </xf>
    <xf numFmtId="0" fontId="29" fillId="0" borderId="0" xfId="0" applyFont="1" applyAlignment="1">
      <alignment horizontal="left" vertical="center"/>
    </xf>
    <xf numFmtId="0" fontId="0" fillId="0" borderId="0" xfId="0" applyAlignment="1">
      <alignment horizontal="right" vertical="top"/>
    </xf>
    <xf numFmtId="0" fontId="29" fillId="0" borderId="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86" fillId="0" borderId="0" xfId="0" applyFont="1" applyAlignment="1">
      <alignment horizontal="left" vertical="top"/>
    </xf>
    <xf numFmtId="178" fontId="29" fillId="0" borderId="94" xfId="0" applyNumberFormat="1" applyFont="1" applyBorder="1" applyAlignment="1">
      <alignment horizontal="center" vertical="center"/>
    </xf>
    <xf numFmtId="178" fontId="29" fillId="0" borderId="89" xfId="0" applyNumberFormat="1" applyFont="1" applyBorder="1" applyAlignment="1">
      <alignment horizontal="center" vertical="center"/>
    </xf>
    <xf numFmtId="178" fontId="29" fillId="0" borderId="93" xfId="0" applyNumberFormat="1" applyFont="1" applyBorder="1" applyAlignment="1">
      <alignment horizontal="center" vertical="center"/>
    </xf>
    <xf numFmtId="0" fontId="29" fillId="0" borderId="95" xfId="0" applyFont="1" applyBorder="1" applyAlignment="1">
      <alignment horizontal="center" vertical="center"/>
    </xf>
    <xf numFmtId="178" fontId="29" fillId="0" borderId="21" xfId="0" applyNumberFormat="1" applyFont="1" applyBorder="1" applyAlignment="1">
      <alignment horizontal="center" vertical="center"/>
    </xf>
    <xf numFmtId="0" fontId="10" fillId="0" borderId="29" xfId="0" applyFont="1" applyBorder="1" applyAlignment="1">
      <alignment horizontal="center" vertical="center" wrapText="1"/>
    </xf>
    <xf numFmtId="178" fontId="29" fillId="0" borderId="96" xfId="0" applyNumberFormat="1" applyFont="1" applyBorder="1" applyAlignment="1">
      <alignment horizontal="center" vertical="center"/>
    </xf>
    <xf numFmtId="0" fontId="29" fillId="0" borderId="97" xfId="0" applyFont="1" applyBorder="1" applyAlignment="1">
      <alignment horizontal="center" vertical="center"/>
    </xf>
    <xf numFmtId="178" fontId="29" fillId="0" borderId="98" xfId="0" applyNumberFormat="1" applyFont="1" applyBorder="1" applyAlignment="1">
      <alignment horizontal="center" vertical="center"/>
    </xf>
    <xf numFmtId="178" fontId="32" fillId="0" borderId="21" xfId="0" applyNumberFormat="1" applyFont="1" applyBorder="1" applyAlignment="1">
      <alignment horizontal="center" vertical="center"/>
    </xf>
    <xf numFmtId="178" fontId="29" fillId="0" borderId="94" xfId="0" applyNumberFormat="1" applyFont="1" applyBorder="1" applyAlignment="1">
      <alignment horizontal="center" vertical="center" wrapText="1"/>
    </xf>
    <xf numFmtId="0" fontId="32" fillId="0" borderId="0" xfId="0" applyFont="1" applyAlignment="1">
      <alignment horizontal="center" vertical="center"/>
    </xf>
    <xf numFmtId="178" fontId="32" fillId="0" borderId="94" xfId="0" applyNumberFormat="1" applyFont="1" applyBorder="1" applyAlignment="1">
      <alignment horizontal="center" vertical="center"/>
    </xf>
    <xf numFmtId="178" fontId="32" fillId="0" borderId="99" xfId="0" applyNumberFormat="1" applyFont="1" applyBorder="1" applyAlignment="1">
      <alignment horizontal="center" vertical="center"/>
    </xf>
    <xf numFmtId="0" fontId="86" fillId="0" borderId="0" xfId="0" applyFont="1" applyAlignment="1">
      <alignment horizontal="left" vertical="top" wrapText="1"/>
    </xf>
    <xf numFmtId="0" fontId="0" fillId="0" borderId="0" xfId="0" applyFill="1" applyBorder="1" applyAlignment="1">
      <alignment vertical="center" wrapText="1" shrinkToFit="1"/>
    </xf>
    <xf numFmtId="0" fontId="0" fillId="0" borderId="29" xfId="0" applyBorder="1" applyAlignment="1">
      <alignment horizontal="left"/>
    </xf>
    <xf numFmtId="0" fontId="0" fillId="0" borderId="20" xfId="0" applyBorder="1" applyAlignment="1">
      <alignment horizontal="right" vertical="center" shrinkToFit="1"/>
    </xf>
    <xf numFmtId="0" fontId="0" fillId="0" borderId="52" xfId="0" applyBorder="1" applyAlignment="1">
      <alignment horizontal="center" vertical="center"/>
    </xf>
    <xf numFmtId="0" fontId="34" fillId="0" borderId="0" xfId="0" applyFont="1" applyAlignment="1">
      <alignment horizontal="center" vertical="center"/>
    </xf>
    <xf numFmtId="0" fontId="29" fillId="0" borderId="92" xfId="0" applyFont="1" applyBorder="1" applyAlignment="1" applyProtection="1">
      <alignment horizontal="center" vertical="center"/>
      <protection locked="0"/>
    </xf>
    <xf numFmtId="178" fontId="32" fillId="0" borderId="21" xfId="0" applyNumberFormat="1" applyFont="1" applyBorder="1" applyAlignment="1" applyProtection="1">
      <alignment horizontal="center" vertical="center"/>
      <protection locked="0"/>
    </xf>
    <xf numFmtId="0" fontId="29" fillId="0" borderId="100" xfId="0" applyFont="1" applyBorder="1" applyAlignment="1" applyProtection="1">
      <alignment horizontal="center" vertical="center"/>
      <protection locked="0"/>
    </xf>
    <xf numFmtId="178" fontId="32" fillId="0" borderId="98" xfId="0" applyNumberFormat="1" applyFont="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6" borderId="47" xfId="0" applyFill="1" applyBorder="1" applyAlignment="1" applyProtection="1">
      <alignment horizontal="right" vertical="center" shrinkToFit="1"/>
      <protection locked="0"/>
    </xf>
    <xf numFmtId="0" fontId="0" fillId="6" borderId="101" xfId="0" applyFill="1" applyBorder="1" applyAlignment="1" applyProtection="1">
      <alignment horizontal="distributed" vertical="center" shrinkToFit="1"/>
      <protection locked="0"/>
    </xf>
    <xf numFmtId="49" fontId="0" fillId="6" borderId="28" xfId="0" applyNumberFormat="1" applyFill="1" applyBorder="1" applyAlignment="1" applyProtection="1">
      <alignment horizontal="center" vertical="center"/>
      <protection locked="0"/>
    </xf>
    <xf numFmtId="0" fontId="0" fillId="6" borderId="102" xfId="0" applyFill="1" applyBorder="1" applyAlignment="1" applyProtection="1">
      <alignment horizontal="center" vertical="center" shrinkToFit="1"/>
      <protection locked="0"/>
    </xf>
    <xf numFmtId="49" fontId="0" fillId="6" borderId="30" xfId="0" applyNumberFormat="1" applyFill="1" applyBorder="1" applyAlignment="1" applyProtection="1">
      <alignment horizontal="center" vertical="center" shrinkToFit="1"/>
      <protection locked="0"/>
    </xf>
    <xf numFmtId="49" fontId="0" fillId="6" borderId="103" xfId="0" applyNumberFormat="1" applyFill="1" applyBorder="1" applyAlignment="1" applyProtection="1">
      <alignment horizontal="center" vertical="center" shrinkToFit="1"/>
      <protection locked="0"/>
    </xf>
    <xf numFmtId="49" fontId="0" fillId="6" borderId="26"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shrinkToFit="1"/>
      <protection locked="0"/>
    </xf>
    <xf numFmtId="49" fontId="0" fillId="6" borderId="32" xfId="0" applyNumberFormat="1" applyFill="1" applyBorder="1" applyAlignment="1" applyProtection="1">
      <alignment horizontal="center" vertical="center"/>
      <protection locked="0"/>
    </xf>
    <xf numFmtId="49" fontId="0" fillId="6" borderId="28" xfId="0" applyNumberFormat="1" applyFill="1" applyBorder="1" applyAlignment="1" applyProtection="1">
      <alignment horizontal="left" vertical="center"/>
      <protection locked="0"/>
    </xf>
    <xf numFmtId="49" fontId="0" fillId="6" borderId="102" xfId="0" applyNumberFormat="1" applyFill="1" applyBorder="1" applyAlignment="1" applyProtection="1">
      <alignment horizontal="center" vertical="center" shrinkToFit="1"/>
      <protection locked="0"/>
    </xf>
    <xf numFmtId="49" fontId="0" fillId="6" borderId="44" xfId="0" applyNumberFormat="1" applyFill="1" applyBorder="1" applyAlignment="1" applyProtection="1">
      <alignment horizontal="center" vertical="center"/>
      <protection locked="0"/>
    </xf>
    <xf numFmtId="49" fontId="0" fillId="6" borderId="41" xfId="0" applyNumberFormat="1" applyFill="1" applyBorder="1" applyAlignment="1" applyProtection="1">
      <alignment horizontal="center" vertical="center"/>
      <protection locked="0"/>
    </xf>
    <xf numFmtId="49" fontId="0" fillId="6" borderId="22" xfId="0" applyNumberFormat="1" applyFill="1" applyBorder="1" applyAlignment="1" applyProtection="1">
      <alignment horizontal="center" vertical="center"/>
      <protection locked="0"/>
    </xf>
    <xf numFmtId="176" fontId="0" fillId="6" borderId="20" xfId="0" applyNumberFormat="1" applyFill="1" applyBorder="1" applyAlignment="1" applyProtection="1">
      <alignment horizontal="center" vertical="center"/>
      <protection locked="0"/>
    </xf>
    <xf numFmtId="176" fontId="0" fillId="6" borderId="21" xfId="0" applyNumberFormat="1" applyFill="1" applyBorder="1" applyAlignment="1" applyProtection="1">
      <alignment horizontal="center" vertical="center"/>
      <protection locked="0"/>
    </xf>
    <xf numFmtId="49" fontId="0" fillId="6" borderId="21" xfId="0"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6" borderId="102" xfId="0" applyNumberFormat="1" applyFill="1" applyBorder="1" applyAlignment="1" applyProtection="1">
      <alignment horizontal="center" vertical="center"/>
      <protection locked="0"/>
    </xf>
    <xf numFmtId="176" fontId="0" fillId="6" borderId="34" xfId="0" applyNumberFormat="1" applyFill="1" applyBorder="1" applyAlignment="1" applyProtection="1">
      <alignment horizontal="center" vertical="center"/>
      <protection locked="0"/>
    </xf>
    <xf numFmtId="176" fontId="0" fillId="6" borderId="22" xfId="0" applyNumberFormat="1" applyFill="1" applyBorder="1" applyAlignment="1" applyProtection="1">
      <alignment horizontal="center" vertical="center"/>
      <protection locked="0"/>
    </xf>
    <xf numFmtId="176" fontId="0" fillId="6" borderId="0" xfId="0" applyNumberFormat="1" applyFill="1" applyAlignment="1" applyProtection="1">
      <alignment horizontal="right" vertical="center"/>
      <protection locked="0"/>
    </xf>
    <xf numFmtId="176" fontId="0" fillId="6" borderId="42" xfId="0" applyNumberFormat="1" applyFill="1" applyBorder="1" applyAlignment="1" applyProtection="1">
      <alignment horizontal="center" vertical="center"/>
      <protection locked="0"/>
    </xf>
    <xf numFmtId="176" fontId="0" fillId="6" borderId="44" xfId="0" applyNumberFormat="1" applyFill="1" applyBorder="1" applyAlignment="1" applyProtection="1">
      <alignment horizontal="center" vertical="center"/>
      <protection locked="0"/>
    </xf>
    <xf numFmtId="176" fontId="0" fillId="6" borderId="41" xfId="0" applyNumberFormat="1" applyFill="1" applyBorder="1" applyAlignment="1" applyProtection="1">
      <alignment horizontal="right" vertical="center"/>
      <protection locked="0"/>
    </xf>
    <xf numFmtId="0" fontId="0" fillId="6" borderId="0" xfId="0" applyFill="1" applyAlignment="1" applyProtection="1">
      <alignment horizontal="center" vertical="center"/>
      <protection locked="0"/>
    </xf>
    <xf numFmtId="180" fontId="0" fillId="6" borderId="21" xfId="0" applyNumberFormat="1"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27" fillId="0" borderId="86" xfId="0" applyFont="1" applyBorder="1" applyAlignment="1" applyProtection="1">
      <alignment horizontal="center" vertical="center" shrinkToFit="1"/>
      <protection locked="0"/>
    </xf>
    <xf numFmtId="0" fontId="27" fillId="0" borderId="78" xfId="0" applyFont="1" applyBorder="1" applyAlignment="1" applyProtection="1">
      <alignment horizontal="center" vertical="center" shrinkToFit="1"/>
      <protection locked="0"/>
    </xf>
    <xf numFmtId="0" fontId="27" fillId="0" borderId="104" xfId="0" applyFont="1" applyBorder="1" applyAlignment="1" applyProtection="1">
      <alignment horizontal="center" vertical="center" shrinkToFit="1"/>
      <protection locked="0"/>
    </xf>
    <xf numFmtId="0" fontId="27" fillId="0" borderId="86" xfId="0" applyFont="1" applyBorder="1" applyAlignment="1" applyProtection="1">
      <alignment horizontal="right" vertical="center" shrinkToFit="1"/>
      <protection locked="0"/>
    </xf>
    <xf numFmtId="0" fontId="27" fillId="0" borderId="41"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41" xfId="0" applyFont="1" applyBorder="1" applyAlignment="1" applyProtection="1">
      <alignment horizontal="right" vertical="center" shrinkToFit="1"/>
      <protection locked="0"/>
    </xf>
    <xf numFmtId="0" fontId="27" fillId="0" borderId="37"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0" xfId="0" applyFont="1" applyBorder="1" applyAlignment="1" applyProtection="1">
      <alignment horizontal="right" vertical="center" shrinkToFit="1"/>
      <protection locked="0"/>
    </xf>
    <xf numFmtId="0" fontId="27" fillId="0" borderId="0"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82" xfId="0" applyFont="1" applyBorder="1" applyAlignment="1" applyProtection="1">
      <alignment horizontal="center" vertical="center" shrinkToFit="1"/>
      <protection locked="0"/>
    </xf>
    <xf numFmtId="0" fontId="27" fillId="0" borderId="105" xfId="0" applyFont="1" applyBorder="1" applyAlignment="1" applyProtection="1">
      <alignment horizontal="center" vertical="center" shrinkToFit="1"/>
      <protection locked="0"/>
    </xf>
    <xf numFmtId="0" fontId="27" fillId="0" borderId="11" xfId="0" applyFont="1" applyBorder="1" applyAlignment="1" applyProtection="1">
      <alignment horizontal="right" vertical="center" shrinkToFit="1"/>
      <protection locked="0"/>
    </xf>
    <xf numFmtId="0" fontId="0" fillId="0" borderId="0" xfId="0" applyAlignment="1" applyProtection="1">
      <alignment vertical="center"/>
      <protection locked="0"/>
    </xf>
    <xf numFmtId="20" fontId="3" fillId="0" borderId="0" xfId="0" applyNumberFormat="1" applyFont="1" applyAlignment="1">
      <alignment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84" fillId="0" borderId="0" xfId="0" applyFont="1" applyAlignment="1">
      <alignment vertical="top" wrapText="1"/>
    </xf>
    <xf numFmtId="0" fontId="0" fillId="0" borderId="0" xfId="0" applyFont="1" applyAlignment="1">
      <alignment vertical="top" wrapText="1"/>
    </xf>
    <xf numFmtId="0" fontId="23" fillId="0" borderId="0" xfId="0" applyFont="1" applyAlignment="1">
      <alignment horizontal="left"/>
    </xf>
    <xf numFmtId="0" fontId="0" fillId="0" borderId="20" xfId="0" applyBorder="1" applyAlignment="1">
      <alignment horizontal="center" vertical="center"/>
    </xf>
    <xf numFmtId="0" fontId="0" fillId="0" borderId="0" xfId="0" applyAlignment="1">
      <alignment vertical="top"/>
    </xf>
    <xf numFmtId="0" fontId="3" fillId="0" borderId="0" xfId="0" applyFont="1" applyAlignment="1">
      <alignment horizontal="left" vertical="center" shrinkToFit="1"/>
    </xf>
    <xf numFmtId="0" fontId="87" fillId="0" borderId="0" xfId="0" applyFont="1" applyAlignment="1">
      <alignment/>
    </xf>
    <xf numFmtId="0" fontId="3" fillId="0" borderId="0" xfId="0" applyFont="1" applyAlignment="1">
      <alignment vertical="top"/>
    </xf>
    <xf numFmtId="0" fontId="17" fillId="6" borderId="106" xfId="0" applyNumberFormat="1" applyFont="1" applyFill="1" applyBorder="1" applyAlignment="1" applyProtection="1">
      <alignment horizontal="right" shrinkToFit="1"/>
      <protection locked="0"/>
    </xf>
    <xf numFmtId="0" fontId="17" fillId="6" borderId="107" xfId="0" applyNumberFormat="1" applyFont="1" applyFill="1" applyBorder="1" applyAlignment="1" applyProtection="1">
      <alignment horizontal="distributed" shrinkToFit="1"/>
      <protection locked="0"/>
    </xf>
    <xf numFmtId="0" fontId="17" fillId="6" borderId="108" xfId="0" applyNumberFormat="1" applyFont="1" applyFill="1" applyBorder="1" applyAlignment="1">
      <alignment horizontal="left" shrinkToFit="1"/>
    </xf>
    <xf numFmtId="0" fontId="3" fillId="0" borderId="0" xfId="0" applyFont="1" applyAlignment="1">
      <alignment horizontal="right" vertical="center"/>
    </xf>
    <xf numFmtId="0" fontId="88" fillId="0" borderId="0" xfId="0" applyFont="1" applyAlignment="1">
      <alignment vertical="top" wrapText="1"/>
    </xf>
    <xf numFmtId="0" fontId="89" fillId="0" borderId="0" xfId="0" applyFont="1" applyBorder="1" applyAlignment="1">
      <alignment horizontal="left" vertical="center"/>
    </xf>
    <xf numFmtId="0" fontId="14" fillId="0" borderId="109"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112" xfId="0" applyFont="1" applyBorder="1" applyAlignment="1">
      <alignment vertical="center"/>
    </xf>
    <xf numFmtId="0" fontId="14" fillId="0" borderId="113" xfId="0" applyFont="1" applyBorder="1" applyAlignment="1">
      <alignment horizontal="center" vertical="top"/>
    </xf>
    <xf numFmtId="0" fontId="14" fillId="0" borderId="114" xfId="0" applyFont="1" applyBorder="1" applyAlignment="1">
      <alignment horizontal="center" vertical="top"/>
    </xf>
    <xf numFmtId="0" fontId="3" fillId="0" borderId="115" xfId="0" applyFont="1" applyBorder="1" applyAlignment="1">
      <alignment horizontal="center" vertical="center"/>
    </xf>
    <xf numFmtId="0" fontId="3" fillId="0" borderId="116" xfId="0" applyFont="1" applyBorder="1" applyAlignment="1">
      <alignment horizontal="center" vertical="center"/>
    </xf>
    <xf numFmtId="56" fontId="3" fillId="0" borderId="81"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2"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80"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124" xfId="0" applyFont="1" applyBorder="1" applyAlignment="1">
      <alignment horizontal="center" vertical="center"/>
    </xf>
    <xf numFmtId="0" fontId="3" fillId="0" borderId="93" xfId="0" applyFont="1" applyBorder="1" applyAlignment="1">
      <alignment horizontal="center" vertical="center"/>
    </xf>
    <xf numFmtId="0" fontId="2" fillId="0" borderId="29" xfId="0" applyFont="1" applyBorder="1" applyAlignment="1">
      <alignment horizontal="center" vertical="center"/>
    </xf>
    <xf numFmtId="0" fontId="3" fillId="0" borderId="81" xfId="0" applyFont="1" applyBorder="1" applyAlignment="1">
      <alignment horizontal="center" vertical="center"/>
    </xf>
    <xf numFmtId="0" fontId="3" fillId="0" borderId="15" xfId="0" applyFont="1" applyBorder="1" applyAlignment="1">
      <alignment vertical="center"/>
    </xf>
    <xf numFmtId="0" fontId="0" fillId="0" borderId="0" xfId="0" applyBorder="1" applyAlignment="1">
      <alignment vertical="top" wrapText="1"/>
    </xf>
    <xf numFmtId="180" fontId="0" fillId="6" borderId="20" xfId="0" applyNumberFormat="1" applyFill="1" applyBorder="1" applyAlignment="1" applyProtection="1">
      <alignment horizontal="center" vertical="center"/>
      <protection locked="0"/>
    </xf>
    <xf numFmtId="0" fontId="0" fillId="6" borderId="76" xfId="0" applyFill="1" applyBorder="1" applyAlignment="1" applyProtection="1">
      <alignment horizontal="center" vertical="center"/>
      <protection locked="0"/>
    </xf>
    <xf numFmtId="49" fontId="0" fillId="6" borderId="21" xfId="0" applyNumberFormat="1" applyFill="1" applyBorder="1" applyAlignment="1" applyProtection="1">
      <alignment horizontal="distributed" vertical="center" shrinkToFit="1"/>
      <protection locked="0"/>
    </xf>
    <xf numFmtId="0" fontId="0" fillId="0" borderId="57" xfId="0" applyBorder="1" applyAlignment="1">
      <alignment vertical="center"/>
    </xf>
    <xf numFmtId="0" fontId="90" fillId="0" borderId="0" xfId="0" applyFont="1" applyBorder="1" applyAlignment="1">
      <alignment wrapText="1"/>
    </xf>
    <xf numFmtId="0" fontId="0" fillId="0" borderId="0" xfId="0" applyBorder="1" applyAlignment="1">
      <alignment/>
    </xf>
    <xf numFmtId="0" fontId="90" fillId="0" borderId="57" xfId="0" applyFont="1" applyBorder="1" applyAlignment="1">
      <alignment wrapText="1"/>
    </xf>
    <xf numFmtId="0" fontId="90" fillId="0" borderId="37" xfId="0" applyFont="1" applyBorder="1" applyAlignment="1">
      <alignment wrapText="1"/>
    </xf>
    <xf numFmtId="0" fontId="91" fillId="0" borderId="0" xfId="0" applyFont="1" applyAlignment="1">
      <alignment horizontal="justify" vertical="center"/>
    </xf>
    <xf numFmtId="0" fontId="92" fillId="0" borderId="0" xfId="0" applyFont="1" applyAlignment="1">
      <alignment vertical="center"/>
    </xf>
    <xf numFmtId="0" fontId="91" fillId="0" borderId="0" xfId="0" applyFont="1" applyAlignment="1">
      <alignment horizontal="right" vertical="center"/>
    </xf>
    <xf numFmtId="0" fontId="91" fillId="0" borderId="0" xfId="0" applyFont="1" applyAlignment="1">
      <alignment horizontal="left" vertical="center"/>
    </xf>
    <xf numFmtId="0" fontId="91" fillId="0" borderId="0" xfId="0" applyFont="1" applyAlignment="1">
      <alignment horizontal="center" vertical="center"/>
    </xf>
    <xf numFmtId="0" fontId="91" fillId="0" borderId="0" xfId="0" applyFont="1" applyFill="1" applyBorder="1" applyAlignment="1">
      <alignment horizontal="justify" vertical="center"/>
    </xf>
    <xf numFmtId="0" fontId="91" fillId="0" borderId="0" xfId="0" applyFont="1" applyFill="1" applyBorder="1" applyAlignment="1">
      <alignment vertical="center"/>
    </xf>
    <xf numFmtId="0" fontId="93" fillId="0" borderId="0" xfId="0" applyFont="1" applyFill="1" applyBorder="1" applyAlignment="1">
      <alignment horizontal="justify" vertical="center"/>
    </xf>
    <xf numFmtId="49" fontId="91" fillId="0" borderId="0" xfId="0" applyNumberFormat="1" applyFont="1" applyFill="1" applyBorder="1" applyAlignment="1">
      <alignment horizontal="right" vertical="center"/>
    </xf>
    <xf numFmtId="0" fontId="91" fillId="0" borderId="0" xfId="0" applyFont="1" applyFill="1" applyBorder="1" applyAlignment="1">
      <alignment horizontal="right" vertical="center"/>
    </xf>
    <xf numFmtId="0" fontId="91" fillId="0" borderId="0" xfId="0" applyFont="1" applyFill="1" applyBorder="1" applyAlignment="1">
      <alignment horizontal="left" vertical="center"/>
    </xf>
    <xf numFmtId="0" fontId="91" fillId="0" borderId="0" xfId="0" applyFont="1" applyAlignment="1">
      <alignment horizontal="left" vertical="center" wrapText="1"/>
    </xf>
    <xf numFmtId="0" fontId="91" fillId="0" borderId="0" xfId="0" applyFont="1" applyBorder="1" applyAlignment="1">
      <alignment horizontal="center" vertical="center" wrapText="1"/>
    </xf>
    <xf numFmtId="0" fontId="92" fillId="0" borderId="0" xfId="0" applyFont="1" applyAlignment="1">
      <alignment vertical="top"/>
    </xf>
    <xf numFmtId="0" fontId="91" fillId="0" borderId="0" xfId="0" applyFont="1" applyAlignment="1">
      <alignment horizontal="center" vertical="top"/>
    </xf>
    <xf numFmtId="0" fontId="91" fillId="0" borderId="0" xfId="0" applyFont="1" applyAlignment="1">
      <alignment horizontal="left" vertical="top"/>
    </xf>
    <xf numFmtId="0" fontId="91" fillId="0" borderId="0" xfId="0" applyFont="1" applyAlignment="1">
      <alignment horizontal="right" vertical="top"/>
    </xf>
    <xf numFmtId="0" fontId="94" fillId="0" borderId="0" xfId="0" applyFont="1" applyAlignment="1">
      <alignment vertical="top"/>
    </xf>
    <xf numFmtId="0" fontId="92" fillId="0" borderId="0" xfId="0" applyFont="1" applyAlignment="1">
      <alignment horizontal="right" vertical="top"/>
    </xf>
    <xf numFmtId="0" fontId="91" fillId="0" borderId="0" xfId="0" applyFont="1" applyAlignment="1">
      <alignment vertical="top"/>
    </xf>
    <xf numFmtId="0" fontId="91" fillId="0" borderId="0" xfId="0" applyFont="1" applyAlignment="1">
      <alignment horizontal="left" vertical="top" wrapText="1"/>
    </xf>
    <xf numFmtId="0" fontId="91" fillId="0" borderId="0" xfId="0" applyFont="1" applyBorder="1" applyAlignment="1">
      <alignment horizontal="center" vertical="center"/>
    </xf>
    <xf numFmtId="0" fontId="92" fillId="0" borderId="0" xfId="0" applyFont="1" applyAlignment="1">
      <alignment horizontal="center" vertical="center"/>
    </xf>
    <xf numFmtId="0" fontId="92" fillId="0" borderId="0" xfId="0" applyFont="1" applyAlignment="1">
      <alignment/>
    </xf>
    <xf numFmtId="0" fontId="92" fillId="0" borderId="17" xfId="0" applyFont="1" applyBorder="1" applyAlignment="1">
      <alignment horizontal="left"/>
    </xf>
    <xf numFmtId="0" fontId="92" fillId="0" borderId="37" xfId="0" applyFont="1" applyBorder="1" applyAlignment="1">
      <alignment horizontal="left"/>
    </xf>
    <xf numFmtId="0" fontId="92" fillId="0" borderId="40" xfId="0" applyFont="1" applyBorder="1" applyAlignment="1">
      <alignment horizontal="left"/>
    </xf>
    <xf numFmtId="0" fontId="92" fillId="0" borderId="57" xfId="0" applyFont="1" applyBorder="1" applyAlignment="1">
      <alignment horizontal="left" vertical="center"/>
    </xf>
    <xf numFmtId="0" fontId="92" fillId="0" borderId="0" xfId="0" applyFont="1" applyBorder="1" applyAlignment="1">
      <alignment horizontal="left" vertical="center"/>
    </xf>
    <xf numFmtId="0" fontId="92" fillId="0" borderId="22" xfId="0" applyFont="1" applyBorder="1" applyAlignment="1">
      <alignment horizontal="left" vertical="center"/>
    </xf>
    <xf numFmtId="0" fontId="92" fillId="0" borderId="22" xfId="0" applyFont="1" applyBorder="1" applyAlignment="1">
      <alignment vertical="center"/>
    </xf>
    <xf numFmtId="0" fontId="92" fillId="0" borderId="71" xfId="0" applyFont="1" applyBorder="1" applyAlignment="1">
      <alignment horizontal="left" vertical="top"/>
    </xf>
    <xf numFmtId="0" fontId="92" fillId="0" borderId="29" xfId="0" applyFont="1" applyBorder="1" applyAlignment="1">
      <alignment horizontal="left" vertical="top"/>
    </xf>
    <xf numFmtId="0" fontId="92" fillId="0" borderId="32" xfId="0" applyFont="1" applyBorder="1" applyAlignment="1">
      <alignment horizontal="left" vertical="top"/>
    </xf>
    <xf numFmtId="0" fontId="92" fillId="0" borderId="0" xfId="0" applyFont="1" applyBorder="1" applyAlignment="1">
      <alignment horizontal="left" vertical="center"/>
    </xf>
    <xf numFmtId="0" fontId="91" fillId="0" borderId="0" xfId="0" applyFont="1" applyBorder="1" applyAlignment="1">
      <alignment horizontal="center" vertical="top"/>
    </xf>
    <xf numFmtId="0" fontId="95" fillId="0" borderId="0" xfId="0" applyFont="1" applyAlignment="1">
      <alignment vertical="center"/>
    </xf>
    <xf numFmtId="0" fontId="91" fillId="0" borderId="0" xfId="0" applyFont="1" applyAlignment="1">
      <alignment horizontal="center" vertical="top" wrapText="1"/>
    </xf>
    <xf numFmtId="49" fontId="91" fillId="0" borderId="0" xfId="0" applyNumberFormat="1" applyFont="1" applyAlignment="1">
      <alignment horizontal="center" vertical="top" wrapText="1"/>
    </xf>
    <xf numFmtId="0" fontId="95" fillId="0" borderId="76" xfId="0" applyFont="1" applyBorder="1" applyAlignment="1">
      <alignment vertical="center"/>
    </xf>
    <xf numFmtId="0" fontId="95" fillId="0" borderId="41" xfId="0" applyFont="1" applyBorder="1" applyAlignment="1">
      <alignment vertical="center"/>
    </xf>
    <xf numFmtId="0" fontId="95" fillId="0" borderId="44" xfId="0" applyFont="1" applyBorder="1" applyAlignment="1">
      <alignment vertical="center"/>
    </xf>
    <xf numFmtId="0" fontId="92" fillId="0" borderId="0" xfId="0" applyFont="1" applyBorder="1" applyAlignment="1">
      <alignment horizontal="distributed" vertical="top"/>
    </xf>
    <xf numFmtId="0" fontId="92" fillId="0" borderId="0" xfId="0" applyFont="1" applyBorder="1" applyAlignment="1">
      <alignment horizontal="left" vertical="top"/>
    </xf>
    <xf numFmtId="0" fontId="92" fillId="0" borderId="0" xfId="0" applyFont="1" applyBorder="1" applyAlignment="1">
      <alignment horizontal="left" vertical="top" wrapText="1"/>
    </xf>
    <xf numFmtId="0" fontId="92" fillId="0" borderId="0" xfId="0" applyFont="1" applyBorder="1" applyAlignment="1">
      <alignment vertical="center"/>
    </xf>
    <xf numFmtId="0" fontId="92" fillId="0" borderId="0" xfId="0" applyFont="1" applyBorder="1" applyAlignment="1">
      <alignment horizontal="center"/>
    </xf>
    <xf numFmtId="0" fontId="92" fillId="0" borderId="0" xfId="0" applyFont="1" applyBorder="1" applyAlignment="1">
      <alignment horizontal="center" vertical="center"/>
    </xf>
    <xf numFmtId="0" fontId="92" fillId="0" borderId="57" xfId="0" applyFont="1" applyBorder="1" applyAlignment="1">
      <alignment horizontal="left"/>
    </xf>
    <xf numFmtId="0" fontId="92" fillId="0" borderId="57" xfId="0" applyFont="1" applyBorder="1" applyAlignment="1">
      <alignment vertical="center"/>
    </xf>
    <xf numFmtId="0" fontId="92" fillId="0" borderId="57"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center" wrapText="1"/>
    </xf>
    <xf numFmtId="0" fontId="91" fillId="0" borderId="0" xfId="0" applyFont="1" applyFill="1" applyBorder="1" applyAlignment="1">
      <alignment horizontal="left" vertical="center"/>
    </xf>
    <xf numFmtId="0" fontId="96" fillId="0" borderId="0" xfId="0" applyFont="1" applyFill="1" applyBorder="1" applyAlignment="1">
      <alignment horizontal="center" vertical="center"/>
    </xf>
    <xf numFmtId="0" fontId="91" fillId="0" borderId="0" xfId="0" applyFont="1" applyFill="1" applyBorder="1" applyAlignment="1">
      <alignment horizontal="left" vertical="distributed" wrapText="1"/>
    </xf>
    <xf numFmtId="0" fontId="91" fillId="0" borderId="0" xfId="0" applyFont="1" applyFill="1" applyBorder="1" applyAlignment="1">
      <alignment horizontal="center" vertical="center"/>
    </xf>
    <xf numFmtId="0" fontId="92" fillId="0" borderId="57" xfId="0" applyFont="1" applyBorder="1" applyAlignment="1">
      <alignment horizontal="left" vertical="center"/>
    </xf>
    <xf numFmtId="0" fontId="92" fillId="0" borderId="0" xfId="0" applyFont="1" applyBorder="1" applyAlignment="1">
      <alignment horizontal="left" vertical="center"/>
    </xf>
    <xf numFmtId="0" fontId="92" fillId="0" borderId="22" xfId="0" applyFont="1" applyBorder="1" applyAlignment="1">
      <alignment horizontal="left" vertical="center"/>
    </xf>
    <xf numFmtId="0" fontId="92" fillId="0" borderId="71" xfId="0" applyFont="1" applyBorder="1" applyAlignment="1">
      <alignment horizontal="left" vertical="top"/>
    </xf>
    <xf numFmtId="0" fontId="92" fillId="0" borderId="29" xfId="0" applyFont="1" applyBorder="1" applyAlignment="1">
      <alignment horizontal="left" vertical="top"/>
    </xf>
    <xf numFmtId="0" fontId="92" fillId="0" borderId="32" xfId="0" applyFont="1" applyBorder="1" applyAlignment="1">
      <alignment horizontal="left" vertical="top"/>
    </xf>
    <xf numFmtId="0" fontId="14" fillId="0" borderId="0" xfId="0" applyFont="1" applyAlignment="1">
      <alignment horizontal="left" vertical="center" wrapText="1"/>
    </xf>
    <xf numFmtId="0" fontId="91" fillId="0" borderId="0" xfId="0" applyFont="1" applyAlignment="1">
      <alignment horizontal="left" vertical="center" wrapText="1"/>
    </xf>
    <xf numFmtId="0" fontId="92" fillId="0" borderId="17" xfId="0" applyFont="1" applyBorder="1" applyAlignment="1">
      <alignment horizontal="left"/>
    </xf>
    <xf numFmtId="0" fontId="92" fillId="0" borderId="37" xfId="0" applyFont="1" applyBorder="1" applyAlignment="1">
      <alignment horizontal="left"/>
    </xf>
    <xf numFmtId="0" fontId="92" fillId="0" borderId="40" xfId="0" applyFont="1" applyBorder="1" applyAlignment="1">
      <alignment horizontal="left"/>
    </xf>
    <xf numFmtId="0" fontId="91" fillId="0" borderId="0" xfId="0" applyFont="1" applyAlignment="1">
      <alignment horizontal="left" vertical="top"/>
    </xf>
    <xf numFmtId="0" fontId="91" fillId="0" borderId="0" xfId="0" applyFont="1" applyAlignment="1">
      <alignment horizontal="left" vertical="top" wrapText="1"/>
    </xf>
    <xf numFmtId="0" fontId="91" fillId="0" borderId="0" xfId="0" applyFont="1" applyAlignment="1">
      <alignment horizontal="center" vertical="center"/>
    </xf>
    <xf numFmtId="0" fontId="91" fillId="0" borderId="0" xfId="0" applyFont="1" applyAlignment="1">
      <alignment horizontal="left" vertical="center"/>
    </xf>
    <xf numFmtId="0" fontId="92" fillId="0" borderId="0" xfId="0" applyFont="1" applyAlignment="1">
      <alignment horizontal="left" vertical="top"/>
    </xf>
    <xf numFmtId="0" fontId="14" fillId="0" borderId="0" xfId="0" applyFont="1" applyAlignment="1">
      <alignment horizontal="left" vertical="top"/>
    </xf>
    <xf numFmtId="0" fontId="91" fillId="0" borderId="0" xfId="0" applyFont="1" applyAlignment="1">
      <alignment horizontal="center" vertical="top"/>
    </xf>
    <xf numFmtId="0" fontId="92" fillId="0" borderId="0" xfId="0" applyFont="1" applyAlignment="1">
      <alignment horizontal="left" vertical="top" wrapText="1"/>
    </xf>
    <xf numFmtId="0" fontId="97" fillId="0" borderId="0" xfId="0" applyFont="1" applyAlignment="1">
      <alignment horizontal="center" vertical="center"/>
    </xf>
    <xf numFmtId="0" fontId="91" fillId="0" borderId="125" xfId="0" applyFont="1" applyBorder="1" applyAlignment="1">
      <alignment horizontal="center" vertical="center" wrapText="1"/>
    </xf>
    <xf numFmtId="0" fontId="91" fillId="0" borderId="69" xfId="0" applyFont="1" applyBorder="1" applyAlignment="1">
      <alignment horizontal="center" vertical="center" wrapText="1"/>
    </xf>
    <xf numFmtId="0" fontId="91" fillId="0" borderId="126" xfId="0" applyFont="1" applyBorder="1" applyAlignment="1">
      <alignment horizontal="center" vertical="center" wrapText="1"/>
    </xf>
    <xf numFmtId="0" fontId="91" fillId="0" borderId="0" xfId="0" applyFont="1" applyAlignment="1">
      <alignment horizontal="distributed" vertical="center"/>
    </xf>
    <xf numFmtId="0" fontId="0" fillId="0" borderId="0" xfId="0" applyBorder="1" applyAlignment="1">
      <alignment horizontal="center" vertical="top" wrapText="1"/>
    </xf>
    <xf numFmtId="0" fontId="30" fillId="0" borderId="0" xfId="0" applyFont="1" applyAlignment="1">
      <alignment horizontal="left" vertical="top" wrapText="1"/>
    </xf>
    <xf numFmtId="0" fontId="0" fillId="0" borderId="0" xfId="0" applyAlignment="1">
      <alignment horizontal="left" vertical="center" textRotation="180"/>
    </xf>
    <xf numFmtId="0" fontId="33" fillId="0" borderId="0" xfId="0" applyFont="1" applyAlignment="1">
      <alignment horizontal="left"/>
    </xf>
    <xf numFmtId="0" fontId="0" fillId="0" borderId="0" xfId="0" applyFill="1" applyBorder="1" applyAlignment="1">
      <alignment horizontal="left" vertical="top" wrapText="1" shrinkToFit="1"/>
    </xf>
    <xf numFmtId="0" fontId="0" fillId="0" borderId="37" xfId="0" applyBorder="1" applyAlignment="1">
      <alignment horizontal="center" vertical="top" wrapText="1"/>
    </xf>
    <xf numFmtId="0" fontId="84" fillId="0" borderId="0" xfId="0" applyFont="1" applyAlignment="1">
      <alignment horizontal="left" vertical="center" wrapText="1"/>
    </xf>
    <xf numFmtId="0" fontId="84" fillId="0" borderId="0" xfId="0" applyFont="1" applyAlignment="1">
      <alignment horizontal="left" vertical="center"/>
    </xf>
    <xf numFmtId="0" fontId="0" fillId="33" borderId="76" xfId="0" applyFill="1" applyBorder="1" applyAlignment="1">
      <alignment horizontal="center" vertical="center"/>
    </xf>
    <xf numFmtId="0" fontId="0" fillId="33" borderId="25" xfId="0" applyFill="1" applyBorder="1" applyAlignment="1">
      <alignment horizontal="center" vertical="center"/>
    </xf>
    <xf numFmtId="0" fontId="17" fillId="6" borderId="127" xfId="0" applyNumberFormat="1" applyFont="1" applyFill="1" applyBorder="1" applyAlignment="1">
      <alignment horizontal="right" shrinkToFit="1"/>
    </xf>
    <xf numFmtId="0" fontId="17" fillId="6" borderId="128" xfId="0" applyNumberFormat="1" applyFont="1" applyFill="1" applyBorder="1" applyAlignment="1">
      <alignment horizontal="right" shrinkToFit="1"/>
    </xf>
    <xf numFmtId="0" fontId="0" fillId="6" borderId="71" xfId="0" applyFill="1" applyBorder="1" applyAlignment="1">
      <alignment horizontal="right" vertical="center" shrinkToFit="1"/>
    </xf>
    <xf numFmtId="0" fontId="0" fillId="6" borderId="102" xfId="0" applyFill="1" applyBorder="1" applyAlignment="1">
      <alignment horizontal="right" vertical="center" shrinkToFit="1"/>
    </xf>
    <xf numFmtId="0" fontId="84" fillId="33" borderId="29" xfId="0" applyFont="1" applyFill="1" applyBorder="1" applyAlignment="1">
      <alignment horizontal="center"/>
    </xf>
    <xf numFmtId="0" fontId="17" fillId="6" borderId="129" xfId="0" applyNumberFormat="1" applyFont="1" applyFill="1" applyBorder="1" applyAlignment="1">
      <alignment horizontal="distributed" shrinkToFit="1"/>
    </xf>
    <xf numFmtId="0" fontId="17" fillId="6" borderId="128" xfId="0" applyNumberFormat="1" applyFont="1" applyFill="1" applyBorder="1" applyAlignment="1">
      <alignment horizontal="distributed" shrinkToFit="1"/>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xf>
    <xf numFmtId="0" fontId="0" fillId="0" borderId="25" xfId="0" applyBorder="1" applyAlignment="1">
      <alignment horizontal="center"/>
    </xf>
    <xf numFmtId="0" fontId="0" fillId="6" borderId="31" xfId="0" applyFill="1" applyBorder="1" applyAlignment="1">
      <alignment horizontal="distributed" vertical="center" shrinkToFit="1"/>
    </xf>
    <xf numFmtId="0" fontId="0" fillId="6" borderId="102" xfId="0" applyFill="1" applyBorder="1" applyAlignment="1">
      <alignment horizontal="distributed" vertical="center" shrinkToFit="1"/>
    </xf>
    <xf numFmtId="0" fontId="0" fillId="0" borderId="41" xfId="0" applyBorder="1" applyAlignment="1">
      <alignment horizontal="center"/>
    </xf>
    <xf numFmtId="0" fontId="0" fillId="0" borderId="44" xfId="0" applyBorder="1" applyAlignment="1">
      <alignment horizontal="center"/>
    </xf>
    <xf numFmtId="0" fontId="17" fillId="6" borderId="108" xfId="0" applyNumberFormat="1" applyFont="1" applyFill="1" applyBorder="1" applyAlignment="1">
      <alignment horizontal="left" shrinkToFit="1"/>
    </xf>
    <xf numFmtId="0" fontId="17" fillId="6" borderId="130" xfId="0" applyNumberFormat="1" applyFont="1" applyFill="1" applyBorder="1" applyAlignment="1">
      <alignment horizontal="left" shrinkToFit="1"/>
    </xf>
    <xf numFmtId="0" fontId="0" fillId="6" borderId="29" xfId="0" applyFill="1" applyBorder="1" applyAlignment="1">
      <alignment horizontal="left" vertical="center" shrinkToFit="1"/>
    </xf>
    <xf numFmtId="0" fontId="0" fillId="6" borderId="32" xfId="0" applyFill="1" applyBorder="1" applyAlignment="1">
      <alignment horizontal="left" vertical="center" shrinkToFi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31" xfId="0" applyBorder="1" applyAlignment="1">
      <alignment horizontal="center"/>
    </xf>
    <xf numFmtId="0" fontId="0" fillId="0" borderId="15" xfId="0" applyBorder="1" applyAlignment="1">
      <alignment horizontal="center"/>
    </xf>
    <xf numFmtId="0" fontId="0" fillId="0" borderId="0" xfId="0"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Border="1" applyAlignment="1">
      <alignment horizontal="center" vertical="center" shrinkToFit="1"/>
    </xf>
    <xf numFmtId="0" fontId="12" fillId="0" borderId="71" xfId="0" applyFont="1" applyBorder="1" applyAlignment="1">
      <alignment horizontal="center" vertical="center" shrinkToFit="1"/>
    </xf>
    <xf numFmtId="176" fontId="0" fillId="6" borderId="76" xfId="0" applyNumberFormat="1" applyFill="1" applyBorder="1" applyAlignment="1" applyProtection="1">
      <alignment horizontal="center" vertical="center"/>
      <protection locked="0"/>
    </xf>
    <xf numFmtId="176" fontId="0" fillId="6" borderId="44" xfId="0" applyNumberFormat="1" applyFill="1" applyBorder="1" applyAlignment="1" applyProtection="1">
      <alignment horizontal="center" vertical="center"/>
      <protection locked="0"/>
    </xf>
    <xf numFmtId="0" fontId="0" fillId="6" borderId="103" xfId="0" applyFill="1" applyBorder="1" applyAlignment="1" applyProtection="1">
      <alignment horizontal="center" vertical="center" shrinkToFit="1"/>
      <protection locked="0"/>
    </xf>
    <xf numFmtId="0" fontId="0" fillId="6" borderId="23" xfId="0" applyFill="1" applyBorder="1" applyAlignment="1" applyProtection="1">
      <alignment horizontal="center" vertical="center" shrinkToFit="1"/>
      <protection locked="0"/>
    </xf>
    <xf numFmtId="0" fontId="0" fillId="0" borderId="52" xfId="0" applyBorder="1" applyAlignment="1">
      <alignment horizontal="center" vertical="center"/>
    </xf>
    <xf numFmtId="49" fontId="0" fillId="6" borderId="103" xfId="0" applyNumberFormat="1" applyFill="1" applyBorder="1" applyAlignment="1" applyProtection="1">
      <alignment horizontal="center" vertical="center" shrinkToFit="1"/>
      <protection locked="0"/>
    </xf>
    <xf numFmtId="49" fontId="0" fillId="6" borderId="23" xfId="0" applyNumberFormat="1" applyFill="1" applyBorder="1" applyAlignment="1" applyProtection="1">
      <alignment horizontal="center" vertical="center" shrinkToFit="1"/>
      <protection locked="0"/>
    </xf>
    <xf numFmtId="0" fontId="0" fillId="0" borderId="21" xfId="0" applyFont="1" applyBorder="1" applyAlignment="1">
      <alignment horizontal="right" vertical="center" wrapText="1"/>
    </xf>
    <xf numFmtId="0" fontId="0" fillId="0" borderId="23" xfId="0" applyFont="1" applyBorder="1" applyAlignment="1">
      <alignment horizontal="right" vertical="center"/>
    </xf>
    <xf numFmtId="49" fontId="17" fillId="6" borderId="76" xfId="0" applyNumberFormat="1" applyFont="1" applyFill="1" applyBorder="1" applyAlignment="1" applyProtection="1">
      <alignment horizontal="left" vertical="center" wrapText="1"/>
      <protection locked="0"/>
    </xf>
    <xf numFmtId="49" fontId="17" fillId="6" borderId="41" xfId="0" applyNumberFormat="1" applyFont="1" applyFill="1" applyBorder="1" applyAlignment="1" applyProtection="1">
      <alignment horizontal="left" vertical="center" wrapText="1"/>
      <protection locked="0"/>
    </xf>
    <xf numFmtId="49" fontId="17" fillId="6" borderId="44" xfId="0" applyNumberFormat="1" applyFont="1" applyFill="1" applyBorder="1" applyAlignment="1" applyProtection="1">
      <alignment horizontal="left" vertical="center" wrapText="1"/>
      <protection locked="0"/>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wrapText="1"/>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13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8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3" xfId="0" applyBorder="1" applyAlignment="1">
      <alignment horizontal="center" vertical="center" wrapText="1"/>
    </xf>
    <xf numFmtId="0" fontId="0" fillId="0" borderId="11" xfId="0" applyBorder="1" applyAlignment="1">
      <alignment horizontal="center" vertical="center" wrapText="1"/>
    </xf>
    <xf numFmtId="0" fontId="0" fillId="0" borderId="83" xfId="0" applyBorder="1" applyAlignment="1">
      <alignment horizontal="center" vertical="center" wrapText="1"/>
    </xf>
    <xf numFmtId="0" fontId="0" fillId="0" borderId="27" xfId="0" applyFont="1" applyBorder="1" applyAlignment="1">
      <alignment horizontal="right" vertical="center" wrapText="1"/>
    </xf>
    <xf numFmtId="0" fontId="0" fillId="0" borderId="23" xfId="0" applyFont="1" applyBorder="1" applyAlignment="1">
      <alignment horizontal="right" vertical="center" wrapText="1"/>
    </xf>
    <xf numFmtId="0" fontId="0" fillId="0" borderId="71" xfId="0" applyBorder="1" applyAlignment="1">
      <alignment horizontal="left" vertical="center" wrapText="1"/>
    </xf>
    <xf numFmtId="0" fontId="0" fillId="0" borderId="29" xfId="0" applyBorder="1" applyAlignment="1">
      <alignment horizontal="left" vertical="center" wrapText="1"/>
    </xf>
    <xf numFmtId="49" fontId="0" fillId="6" borderId="76" xfId="0" applyNumberFormat="1" applyFill="1" applyBorder="1" applyAlignment="1" applyProtection="1">
      <alignment horizontal="left" vertical="center"/>
      <protection locked="0"/>
    </xf>
    <xf numFmtId="49" fontId="0" fillId="6" borderId="41" xfId="0" applyNumberFormat="1" applyFill="1" applyBorder="1" applyAlignment="1" applyProtection="1">
      <alignment horizontal="left" vertical="center"/>
      <protection locked="0"/>
    </xf>
    <xf numFmtId="49" fontId="0" fillId="6" borderId="44" xfId="0" applyNumberFormat="1" applyFill="1" applyBorder="1" applyAlignment="1" applyProtection="1">
      <alignment horizontal="left" vertical="center"/>
      <protection locked="0"/>
    </xf>
    <xf numFmtId="49" fontId="0" fillId="6" borderId="76" xfId="0" applyNumberFormat="1" applyFill="1" applyBorder="1" applyAlignment="1" applyProtection="1">
      <alignment horizontal="center" vertical="center" shrinkToFit="1"/>
      <protection locked="0"/>
    </xf>
    <xf numFmtId="49" fontId="0" fillId="6" borderId="44" xfId="0" applyNumberFormat="1" applyFill="1" applyBorder="1" applyAlignment="1" applyProtection="1">
      <alignment horizontal="center" vertical="center" shrinkToFit="1"/>
      <protection locked="0"/>
    </xf>
    <xf numFmtId="49" fontId="0" fillId="6" borderId="76"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0" fontId="0" fillId="0" borderId="21" xfId="0" applyBorder="1" applyAlignment="1">
      <alignment horizontal="right" vertical="center"/>
    </xf>
    <xf numFmtId="0" fontId="0" fillId="0" borderId="23" xfId="0" applyBorder="1" applyAlignment="1">
      <alignment horizontal="right" vertical="center"/>
    </xf>
    <xf numFmtId="0" fontId="0" fillId="0" borderId="76" xfId="0"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left" vertical="center" shrinkToFit="1"/>
    </xf>
    <xf numFmtId="0" fontId="0" fillId="0" borderId="0" xfId="0" applyBorder="1" applyAlignment="1">
      <alignment horizontal="left" vertical="center" shrinkToFit="1"/>
    </xf>
    <xf numFmtId="0" fontId="0" fillId="0" borderId="127" xfId="0" applyBorder="1" applyAlignment="1">
      <alignment horizontal="center" vertical="center"/>
    </xf>
    <xf numFmtId="0" fontId="0" fillId="0" borderId="108" xfId="0" applyBorder="1" applyAlignment="1">
      <alignment horizontal="center" vertical="center"/>
    </xf>
    <xf numFmtId="0" fontId="0" fillId="0" borderId="130" xfId="0"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1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87" fillId="0" borderId="0" xfId="0" applyFont="1" applyAlignment="1">
      <alignment horizontal="center"/>
    </xf>
    <xf numFmtId="0" fontId="3" fillId="0" borderId="0" xfId="0" applyFont="1" applyBorder="1" applyAlignment="1">
      <alignment horizontal="left" vertical="center" shrinkToFit="1"/>
    </xf>
    <xf numFmtId="49" fontId="3" fillId="0" borderId="0" xfId="0" applyNumberFormat="1" applyFont="1" applyAlignment="1">
      <alignment horizontal="center" vertical="center"/>
    </xf>
    <xf numFmtId="178" fontId="3" fillId="0" borderId="0" xfId="0" applyNumberFormat="1" applyFont="1" applyAlignment="1">
      <alignment horizontal="distributed" shrinkToFit="1"/>
    </xf>
    <xf numFmtId="0" fontId="3" fillId="0" borderId="0" xfId="0" applyFont="1" applyBorder="1" applyAlignment="1">
      <alignment horizontal="distributed"/>
    </xf>
    <xf numFmtId="178" fontId="3" fillId="0" borderId="0" xfId="0" applyNumberFormat="1"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0" xfId="0" applyFont="1" applyBorder="1" applyAlignment="1">
      <alignment horizontal="distributed" vertical="top" wrapText="1"/>
    </xf>
    <xf numFmtId="0" fontId="14" fillId="0" borderId="0" xfId="0" applyFont="1" applyBorder="1" applyAlignment="1">
      <alignment horizontal="distributed" vertical="top" wrapText="1"/>
    </xf>
    <xf numFmtId="0" fontId="3" fillId="0" borderId="0" xfId="0" applyFont="1" applyAlignment="1">
      <alignment horizontal="right" vertical="center"/>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xf>
    <xf numFmtId="0" fontId="1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3" fillId="0" borderId="87"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88"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88" xfId="0" applyFont="1" applyBorder="1" applyAlignment="1">
      <alignment horizontal="center" vertical="center" shrinkToFit="1"/>
    </xf>
    <xf numFmtId="178" fontId="13" fillId="0" borderId="76" xfId="0" applyNumberFormat="1" applyFont="1" applyBorder="1" applyAlignment="1">
      <alignment horizontal="center" vertical="center"/>
    </xf>
    <xf numFmtId="178" fontId="13" fillId="0" borderId="44" xfId="0" applyNumberFormat="1" applyFont="1" applyBorder="1" applyAlignment="1">
      <alignment horizontal="center" vertical="center"/>
    </xf>
    <xf numFmtId="178" fontId="3" fillId="0" borderId="76" xfId="0" applyNumberFormat="1" applyFont="1" applyBorder="1" applyAlignment="1">
      <alignment horizontal="right" vertical="center"/>
    </xf>
    <xf numFmtId="178" fontId="3" fillId="0" borderId="41" xfId="0" applyNumberFormat="1" applyFont="1" applyBorder="1" applyAlignment="1">
      <alignment horizontal="right"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25" xfId="0" applyFont="1" applyBorder="1" applyAlignment="1">
      <alignment horizontal="center" vertical="center"/>
    </xf>
    <xf numFmtId="0" fontId="7" fillId="0" borderId="69" xfId="0" applyFont="1" applyBorder="1" applyAlignment="1">
      <alignment horizontal="center" vertical="center"/>
    </xf>
    <xf numFmtId="0" fontId="7" fillId="0" borderId="126" xfId="0" applyFont="1" applyBorder="1" applyAlignment="1">
      <alignment horizontal="center" vertical="center"/>
    </xf>
    <xf numFmtId="0" fontId="13" fillId="0" borderId="76"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4"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4" xfId="0" applyFont="1" applyBorder="1" applyAlignment="1">
      <alignment horizontal="center" vertical="center" shrinkToFit="1"/>
    </xf>
    <xf numFmtId="178" fontId="3" fillId="0" borderId="11" xfId="0" applyNumberFormat="1" applyFont="1" applyBorder="1" applyAlignment="1">
      <alignment horizontal="center" vertical="center"/>
    </xf>
    <xf numFmtId="0" fontId="7" fillId="0" borderId="15" xfId="0" applyFont="1" applyBorder="1" applyAlignment="1">
      <alignment horizontal="left" vertical="center" shrinkToFi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178" fontId="3" fillId="0" borderId="0" xfId="0" applyNumberFormat="1" applyFont="1" applyBorder="1" applyAlignment="1">
      <alignment horizontal="center" vertical="center"/>
    </xf>
    <xf numFmtId="0" fontId="5" fillId="0" borderId="13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82" xfId="0" applyFont="1" applyBorder="1" applyAlignment="1">
      <alignment horizontal="center" vertical="center" shrinkToFit="1"/>
    </xf>
    <xf numFmtId="0" fontId="13" fillId="0" borderId="136"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37" xfId="0" applyFont="1" applyBorder="1" applyAlignment="1">
      <alignment horizontal="center" vertical="center" shrinkToFit="1"/>
    </xf>
    <xf numFmtId="0" fontId="13" fillId="0" borderId="1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9" xfId="0" applyFont="1" applyBorder="1" applyAlignment="1">
      <alignment horizontal="center" vertical="center" shrinkToFit="1"/>
    </xf>
    <xf numFmtId="0" fontId="3" fillId="0" borderId="57" xfId="0" applyFont="1" applyBorder="1" applyAlignment="1">
      <alignment horizontal="center" vertical="center"/>
    </xf>
    <xf numFmtId="0" fontId="3" fillId="0" borderId="138" xfId="0" applyFont="1" applyBorder="1" applyAlignment="1">
      <alignment horizontal="center" vertical="center" shrinkToFit="1"/>
    </xf>
    <xf numFmtId="0" fontId="3" fillId="0" borderId="11" xfId="0" applyFont="1" applyBorder="1" applyAlignment="1">
      <alignment horizontal="center" vertical="center" shrinkToFit="1"/>
    </xf>
    <xf numFmtId="0" fontId="7" fillId="0" borderId="139"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42" xfId="0" applyFont="1" applyBorder="1" applyAlignment="1">
      <alignment horizontal="center" vertical="center" shrinkToFit="1"/>
    </xf>
    <xf numFmtId="178" fontId="10" fillId="0" borderId="143" xfId="0" applyNumberFormat="1" applyFont="1" applyBorder="1" applyAlignment="1">
      <alignment horizontal="center" vertical="center" wrapText="1"/>
    </xf>
    <xf numFmtId="178" fontId="10" fillId="0" borderId="37" xfId="0" applyNumberFormat="1" applyFont="1" applyBorder="1" applyAlignment="1">
      <alignment horizontal="center" vertical="center" wrapText="1"/>
    </xf>
    <xf numFmtId="178" fontId="10" fillId="0" borderId="94" xfId="0" applyNumberFormat="1" applyFont="1" applyBorder="1" applyAlignment="1">
      <alignment horizontal="center" vertical="center" wrapText="1"/>
    </xf>
    <xf numFmtId="178" fontId="10" fillId="0" borderId="144" xfId="0" applyNumberFormat="1" applyFont="1" applyBorder="1" applyAlignment="1">
      <alignment horizontal="center" vertical="center" wrapText="1"/>
    </xf>
    <xf numFmtId="178" fontId="10" fillId="0" borderId="0" xfId="0" applyNumberFormat="1" applyFont="1" applyBorder="1" applyAlignment="1">
      <alignment horizontal="center" vertical="center" wrapText="1"/>
    </xf>
    <xf numFmtId="178" fontId="10" fillId="0" borderId="12" xfId="0" applyNumberFormat="1" applyFont="1" applyBorder="1" applyAlignment="1">
      <alignment horizontal="center" vertical="center" wrapText="1"/>
    </xf>
    <xf numFmtId="178" fontId="10" fillId="0" borderId="145" xfId="0" applyNumberFormat="1" applyFont="1" applyBorder="1" applyAlignment="1">
      <alignment horizontal="center" vertical="center" wrapText="1"/>
    </xf>
    <xf numFmtId="178" fontId="10" fillId="0" borderId="11" xfId="0" applyNumberFormat="1" applyFont="1" applyBorder="1" applyAlignment="1">
      <alignment horizontal="center" vertical="center" wrapText="1"/>
    </xf>
    <xf numFmtId="178" fontId="10" fillId="0" borderId="83" xfId="0" applyNumberFormat="1" applyFont="1" applyBorder="1" applyAlignment="1">
      <alignment horizontal="center" vertical="center" wrapText="1"/>
    </xf>
    <xf numFmtId="0" fontId="7" fillId="0" borderId="17" xfId="0" applyFont="1" applyBorder="1" applyAlignment="1">
      <alignment horizontal="right" vertical="top"/>
    </xf>
    <xf numFmtId="0" fontId="7" fillId="0" borderId="37" xfId="0" applyFont="1" applyBorder="1" applyAlignment="1">
      <alignment horizontal="right" vertical="top"/>
    </xf>
    <xf numFmtId="178" fontId="3" fillId="0" borderId="37" xfId="0" applyNumberFormat="1" applyFont="1" applyBorder="1" applyAlignment="1">
      <alignment horizontal="left" vertical="top"/>
    </xf>
    <xf numFmtId="178" fontId="3" fillId="0" borderId="0" xfId="0" applyNumberFormat="1" applyFont="1" applyBorder="1" applyAlignment="1">
      <alignment horizontal="left" vertical="top"/>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178" fontId="10" fillId="0" borderId="29" xfId="0" applyNumberFormat="1" applyFont="1" applyBorder="1" applyAlignment="1">
      <alignment horizontal="center" vertical="center" wrapText="1"/>
    </xf>
    <xf numFmtId="0" fontId="7" fillId="0" borderId="57" xfId="0" applyFont="1" applyBorder="1" applyAlignment="1">
      <alignment horizontal="center" vertical="center"/>
    </xf>
    <xf numFmtId="0" fontId="7" fillId="0" borderId="0" xfId="0" applyFont="1" applyBorder="1" applyAlignment="1">
      <alignment horizontal="center" vertical="center"/>
    </xf>
    <xf numFmtId="0" fontId="5" fillId="0" borderId="97" xfId="0" applyFont="1" applyBorder="1" applyAlignment="1">
      <alignment horizontal="center" vertical="center" shrinkToFit="1"/>
    </xf>
    <xf numFmtId="0" fontId="5" fillId="0" borderId="32"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146" xfId="0" applyFont="1" applyBorder="1" applyAlignment="1">
      <alignment horizontal="center" vertical="center" shrinkToFit="1"/>
    </xf>
    <xf numFmtId="178" fontId="13" fillId="0" borderId="0" xfId="0" applyNumberFormat="1" applyFont="1" applyBorder="1" applyAlignment="1">
      <alignment horizontal="left" vertical="center" shrinkToFit="1"/>
    </xf>
    <xf numFmtId="178" fontId="13" fillId="0" borderId="12" xfId="0" applyNumberFormat="1" applyFont="1" applyBorder="1" applyAlignment="1">
      <alignment horizontal="left" vertical="center" shrinkToFit="1"/>
    </xf>
    <xf numFmtId="0" fontId="5" fillId="0" borderId="13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2" xfId="0" applyFont="1" applyBorder="1" applyAlignment="1">
      <alignment horizontal="center" vertical="center" wrapText="1"/>
    </xf>
    <xf numFmtId="0" fontId="7" fillId="0" borderId="131" xfId="0" applyFont="1" applyBorder="1" applyAlignment="1">
      <alignment horizontal="center" vertical="center"/>
    </xf>
    <xf numFmtId="0" fontId="7" fillId="0" borderId="15" xfId="0" applyFont="1" applyBorder="1" applyAlignment="1">
      <alignment horizontal="center" vertical="center"/>
    </xf>
    <xf numFmtId="0" fontId="7" fillId="0" borderId="71" xfId="0" applyFont="1" applyBorder="1" applyAlignment="1">
      <alignment horizontal="center" vertical="center"/>
    </xf>
    <xf numFmtId="0" fontId="7" fillId="0" borderId="29" xfId="0" applyFont="1" applyBorder="1" applyAlignment="1">
      <alignment horizontal="center" vertical="center"/>
    </xf>
    <xf numFmtId="0" fontId="13" fillId="0" borderId="15"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3" fillId="0" borderId="138" xfId="0" applyFont="1" applyBorder="1" applyAlignment="1">
      <alignment horizontal="center" vertical="center"/>
    </xf>
    <xf numFmtId="0" fontId="3" fillId="0" borderId="11" xfId="0" applyFont="1" applyBorder="1" applyAlignment="1">
      <alignment horizontal="center" vertical="center"/>
    </xf>
    <xf numFmtId="178" fontId="13" fillId="0" borderId="122" xfId="0" applyNumberFormat="1" applyFont="1" applyBorder="1" applyAlignment="1">
      <alignment horizontal="center" vertical="center" shrinkToFit="1"/>
    </xf>
    <xf numFmtId="178" fontId="13" fillId="0" borderId="89" xfId="0" applyNumberFormat="1" applyFont="1" applyBorder="1" applyAlignment="1">
      <alignment horizontal="center" vertical="center" shrinkToFit="1"/>
    </xf>
    <xf numFmtId="178" fontId="13" fillId="0" borderId="93" xfId="0" applyNumberFormat="1" applyFont="1" applyBorder="1" applyAlignment="1">
      <alignment horizontal="center" vertical="center" shrinkToFit="1"/>
    </xf>
    <xf numFmtId="0" fontId="7" fillId="0" borderId="148" xfId="0" applyFont="1" applyBorder="1" applyAlignment="1">
      <alignment horizontal="center" vertical="center" shrinkToFit="1"/>
    </xf>
    <xf numFmtId="0" fontId="7" fillId="0" borderId="149" xfId="0" applyFont="1" applyBorder="1" applyAlignment="1">
      <alignment horizontal="center" vertical="center" shrinkToFit="1"/>
    </xf>
    <xf numFmtId="178" fontId="7" fillId="0" borderId="150" xfId="0" applyNumberFormat="1" applyFont="1" applyBorder="1" applyAlignment="1">
      <alignment horizontal="center" vertical="center" shrinkToFit="1"/>
    </xf>
    <xf numFmtId="178" fontId="7" fillId="0" borderId="151" xfId="0" applyNumberFormat="1" applyFont="1" applyBorder="1" applyAlignment="1">
      <alignment horizontal="center" vertical="center" shrinkToFit="1"/>
    </xf>
    <xf numFmtId="178" fontId="7" fillId="0" borderId="152" xfId="0" applyNumberFormat="1" applyFont="1" applyBorder="1" applyAlignment="1">
      <alignment horizontal="center" vertical="center" shrinkToFit="1"/>
    </xf>
    <xf numFmtId="0" fontId="5" fillId="0" borderId="15" xfId="0" applyFont="1" applyBorder="1" applyAlignment="1">
      <alignment horizontal="center" vertical="center"/>
    </xf>
    <xf numFmtId="0" fontId="5" fillId="0" borderId="147" xfId="0" applyFont="1" applyBorder="1" applyAlignment="1">
      <alignment horizontal="center" vertical="center"/>
    </xf>
    <xf numFmtId="0" fontId="5" fillId="0" borderId="8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82" xfId="0" applyFont="1" applyBorder="1" applyAlignment="1">
      <alignment horizontal="center" vertical="center"/>
    </xf>
    <xf numFmtId="0" fontId="7" fillId="0" borderId="131" xfId="0" applyFont="1" applyBorder="1" applyAlignment="1">
      <alignment horizontal="right" vertical="top"/>
    </xf>
    <xf numFmtId="0" fontId="7" fillId="0" borderId="15" xfId="0" applyFont="1" applyBorder="1" applyAlignment="1">
      <alignment horizontal="right" vertical="top"/>
    </xf>
    <xf numFmtId="178" fontId="3" fillId="0" borderId="15" xfId="0" applyNumberFormat="1" applyFont="1" applyBorder="1" applyAlignment="1">
      <alignment horizontal="left" vertical="top"/>
    </xf>
    <xf numFmtId="178" fontId="13" fillId="0" borderId="136" xfId="0" applyNumberFormat="1" applyFont="1" applyBorder="1" applyAlignment="1">
      <alignment horizontal="center" vertical="center" shrinkToFit="1"/>
    </xf>
    <xf numFmtId="178" fontId="13" fillId="0" borderId="51" xfId="0" applyNumberFormat="1" applyFont="1" applyBorder="1" applyAlignment="1">
      <alignment horizontal="center" vertical="center" shrinkToFit="1"/>
    </xf>
    <xf numFmtId="178" fontId="13" fillId="0" borderId="55" xfId="0" applyNumberFormat="1" applyFont="1" applyBorder="1" applyAlignment="1">
      <alignment horizontal="center" vertical="center" shrinkToFit="1"/>
    </xf>
    <xf numFmtId="178" fontId="13" fillId="0" borderId="71" xfId="0" applyNumberFormat="1" applyFont="1" applyBorder="1" applyAlignment="1">
      <alignment horizontal="center" vertical="center" shrinkToFit="1"/>
    </xf>
    <xf numFmtId="178" fontId="13" fillId="0" borderId="29" xfId="0" applyNumberFormat="1" applyFont="1" applyBorder="1" applyAlignment="1">
      <alignment horizontal="center" vertical="center" shrinkToFit="1"/>
    </xf>
    <xf numFmtId="178" fontId="13" fillId="0" borderId="14" xfId="0" applyNumberFormat="1" applyFont="1" applyBorder="1" applyAlignment="1">
      <alignment horizontal="center" vertical="center" shrinkToFit="1"/>
    </xf>
    <xf numFmtId="0" fontId="7" fillId="0" borderId="57"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right" vertical="center" textRotation="180"/>
    </xf>
    <xf numFmtId="0" fontId="3" fillId="0" borderId="0" xfId="0" applyFont="1" applyAlignment="1">
      <alignment horizontal="center" vertical="center"/>
    </xf>
    <xf numFmtId="0" fontId="4" fillId="0" borderId="0" xfId="0" applyFont="1" applyBorder="1" applyAlignment="1">
      <alignment horizontal="center" vertical="center" shrinkToFit="1"/>
    </xf>
    <xf numFmtId="0" fontId="11" fillId="0" borderId="0" xfId="0" applyFont="1" applyAlignment="1">
      <alignment horizontal="center" vertical="center" shrinkToFit="1"/>
    </xf>
    <xf numFmtId="0" fontId="7" fillId="0" borderId="90"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79" xfId="0" applyFont="1" applyBorder="1" applyAlignment="1">
      <alignment horizontal="center" vertical="center" shrinkToFit="1"/>
    </xf>
    <xf numFmtId="178" fontId="13" fillId="0" borderId="133" xfId="0" applyNumberFormat="1" applyFont="1" applyBorder="1" applyAlignment="1">
      <alignment horizontal="center" vertical="center" shrinkToFit="1"/>
    </xf>
    <xf numFmtId="178" fontId="13" fillId="0" borderId="11" xfId="0" applyNumberFormat="1" applyFont="1" applyBorder="1" applyAlignment="1">
      <alignment horizontal="center" vertical="center" shrinkToFit="1"/>
    </xf>
    <xf numFmtId="178" fontId="13" fillId="0" borderId="83" xfId="0" applyNumberFormat="1"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89" xfId="0" applyNumberFormat="1" applyFont="1" applyBorder="1" applyAlignment="1">
      <alignment horizontal="center" vertical="center" shrinkToFit="1"/>
    </xf>
    <xf numFmtId="178" fontId="3" fillId="0" borderId="93" xfId="0" applyNumberFormat="1" applyFont="1" applyBorder="1" applyAlignment="1">
      <alignment horizontal="center" vertical="center" shrinkToFit="1"/>
    </xf>
    <xf numFmtId="0" fontId="91" fillId="0" borderId="0" xfId="0" applyFont="1" applyAlignment="1">
      <alignment horizontal="left" vertical="distributed" wrapText="1"/>
    </xf>
    <xf numFmtId="0" fontId="91" fillId="0" borderId="0" xfId="0" applyFont="1" applyAlignment="1">
      <alignment horizontal="left" vertical="distributed"/>
    </xf>
    <xf numFmtId="0" fontId="95" fillId="0" borderId="76" xfId="0" applyFont="1" applyBorder="1" applyAlignment="1">
      <alignment horizontal="center" vertical="center"/>
    </xf>
    <xf numFmtId="0" fontId="95" fillId="0" borderId="41" xfId="0" applyFont="1" applyBorder="1" applyAlignment="1">
      <alignment horizontal="center" vertical="center"/>
    </xf>
    <xf numFmtId="0" fontId="95" fillId="0" borderId="44" xfId="0" applyFont="1" applyBorder="1" applyAlignment="1">
      <alignment horizontal="center" vertical="center"/>
    </xf>
    <xf numFmtId="0" fontId="14" fillId="0" borderId="0" xfId="0" applyFont="1" applyAlignment="1">
      <alignment horizontal="left" vertical="center"/>
    </xf>
    <xf numFmtId="0" fontId="14" fillId="0" borderId="41" xfId="0" applyFont="1" applyBorder="1" applyAlignment="1">
      <alignment horizontal="center"/>
    </xf>
    <xf numFmtId="0" fontId="14" fillId="0" borderId="29" xfId="0" applyFont="1" applyBorder="1" applyAlignment="1">
      <alignment horizontal="center"/>
    </xf>
    <xf numFmtId="0" fontId="14" fillId="0" borderId="76" xfId="0" applyFont="1" applyBorder="1" applyAlignment="1">
      <alignment horizontal="center" vertical="center"/>
    </xf>
    <xf numFmtId="0" fontId="14" fillId="0" borderId="41" xfId="0" applyFont="1" applyBorder="1" applyAlignment="1">
      <alignment horizontal="center" vertical="center"/>
    </xf>
    <xf numFmtId="0" fontId="14" fillId="0" borderId="44" xfId="0" applyFont="1" applyBorder="1" applyAlignment="1">
      <alignment horizontal="center" vertical="center"/>
    </xf>
    <xf numFmtId="178" fontId="14" fillId="0" borderId="76" xfId="0" applyNumberFormat="1" applyFont="1" applyBorder="1" applyAlignment="1">
      <alignment horizontal="left" vertical="center" wrapText="1"/>
    </xf>
    <xf numFmtId="178" fontId="14" fillId="0" borderId="41" xfId="0" applyNumberFormat="1" applyFont="1" applyBorder="1" applyAlignment="1">
      <alignment horizontal="left" vertical="center" wrapText="1"/>
    </xf>
    <xf numFmtId="178" fontId="14" fillId="0" borderId="44" xfId="0" applyNumberFormat="1" applyFont="1" applyBorder="1" applyAlignment="1">
      <alignment horizontal="left" vertical="center" wrapText="1"/>
    </xf>
    <xf numFmtId="0" fontId="14" fillId="0" borderId="37" xfId="0" applyFont="1" applyBorder="1" applyAlignment="1">
      <alignment horizontal="right" vertical="center"/>
    </xf>
    <xf numFmtId="0" fontId="14" fillId="0" borderId="153" xfId="0" applyFont="1" applyBorder="1" applyAlignment="1">
      <alignment horizontal="center" vertical="center"/>
    </xf>
    <xf numFmtId="0" fontId="14" fillId="0" borderId="74" xfId="0" applyFont="1" applyBorder="1" applyAlignment="1">
      <alignment horizontal="center" vertical="center"/>
    </xf>
    <xf numFmtId="0" fontId="18" fillId="0" borderId="154" xfId="0" applyFont="1" applyBorder="1" applyAlignment="1">
      <alignment horizontal="center" vertical="center"/>
    </xf>
    <xf numFmtId="0" fontId="18" fillId="0" borderId="75"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distributed" wrapText="1"/>
    </xf>
    <xf numFmtId="0" fontId="14" fillId="0" borderId="0" xfId="0" applyFont="1" applyBorder="1" applyAlignment="1">
      <alignment horizontal="distributed"/>
    </xf>
    <xf numFmtId="178" fontId="22" fillId="0" borderId="76" xfId="0" applyNumberFormat="1" applyFont="1" applyBorder="1" applyAlignment="1">
      <alignment horizontal="center" vertical="center" shrinkToFit="1"/>
    </xf>
    <xf numFmtId="178" fontId="22" fillId="0" borderId="41" xfId="0" applyNumberFormat="1" applyFont="1" applyBorder="1" applyAlignment="1">
      <alignment horizontal="center" vertical="center" shrinkToFit="1"/>
    </xf>
    <xf numFmtId="178" fontId="22" fillId="0" borderId="44" xfId="0" applyNumberFormat="1" applyFont="1" applyBorder="1" applyAlignment="1">
      <alignment horizontal="center" vertical="center" shrinkToFit="1"/>
    </xf>
    <xf numFmtId="0" fontId="85" fillId="0" borderId="0" xfId="0" applyFont="1" applyAlignment="1">
      <alignment horizontal="center" vertical="center" wrapText="1"/>
    </xf>
    <xf numFmtId="0" fontId="85" fillId="0" borderId="0" xfId="0" applyFont="1" applyAlignment="1">
      <alignment horizontal="center" vertical="center"/>
    </xf>
    <xf numFmtId="0" fontId="20" fillId="0" borderId="41" xfId="0" applyFont="1" applyBorder="1" applyAlignment="1">
      <alignment horizontal="distributed"/>
    </xf>
    <xf numFmtId="0" fontId="14" fillId="0" borderId="41" xfId="0" applyFont="1" applyBorder="1" applyAlignment="1">
      <alignment horizontal="distributed"/>
    </xf>
    <xf numFmtId="178" fontId="18" fillId="0" borderId="76" xfId="0" applyNumberFormat="1" applyFont="1" applyBorder="1" applyAlignment="1">
      <alignment horizontal="center" vertical="center"/>
    </xf>
    <xf numFmtId="178" fontId="18" fillId="0" borderId="41" xfId="0" applyNumberFormat="1" applyFont="1" applyBorder="1" applyAlignment="1">
      <alignment horizontal="center" vertical="center"/>
    </xf>
    <xf numFmtId="0" fontId="14" fillId="0" borderId="29" xfId="0" applyFont="1" applyBorder="1" applyAlignment="1">
      <alignment horizontal="distributed"/>
    </xf>
    <xf numFmtId="0" fontId="14" fillId="0" borderId="0" xfId="0" applyFont="1" applyBorder="1" applyAlignment="1">
      <alignment horizontal="distributed" vertical="top"/>
    </xf>
    <xf numFmtId="0" fontId="98" fillId="0" borderId="111" xfId="0" applyFont="1" applyBorder="1" applyAlignment="1">
      <alignment horizontal="center" vertical="top"/>
    </xf>
    <xf numFmtId="0" fontId="98" fillId="0" borderId="112" xfId="0" applyFont="1" applyBorder="1" applyAlignment="1">
      <alignment horizontal="center" vertical="top"/>
    </xf>
    <xf numFmtId="0" fontId="99" fillId="0" borderId="111" xfId="0" applyFont="1" applyBorder="1" applyAlignment="1">
      <alignment horizontal="center" vertical="top"/>
    </xf>
    <xf numFmtId="0" fontId="99" fillId="0" borderId="112" xfId="0" applyFont="1" applyBorder="1" applyAlignment="1">
      <alignment horizontal="center" vertical="top"/>
    </xf>
    <xf numFmtId="178" fontId="20" fillId="0" borderId="41" xfId="0" applyNumberFormat="1" applyFont="1" applyBorder="1" applyAlignment="1">
      <alignment horizontal="left" vertical="center" wrapText="1"/>
    </xf>
    <xf numFmtId="178" fontId="20" fillId="0" borderId="44" xfId="0" applyNumberFormat="1" applyFont="1" applyBorder="1" applyAlignment="1">
      <alignment horizontal="left" vertical="center" wrapText="1"/>
    </xf>
    <xf numFmtId="0" fontId="0" fillId="0" borderId="125" xfId="0" applyBorder="1" applyAlignment="1">
      <alignment horizontal="center" vertical="center"/>
    </xf>
    <xf numFmtId="0" fontId="0" fillId="0" borderId="69" xfId="0" applyBorder="1" applyAlignment="1">
      <alignment horizontal="center" vertical="center"/>
    </xf>
    <xf numFmtId="0" fontId="0" fillId="0" borderId="155" xfId="0" applyBorder="1" applyAlignment="1">
      <alignment horizontal="center" vertical="center"/>
    </xf>
    <xf numFmtId="0" fontId="0" fillId="0" borderId="126" xfId="0" applyBorder="1" applyAlignment="1">
      <alignment horizontal="center" vertical="center"/>
    </xf>
    <xf numFmtId="0" fontId="0" fillId="0" borderId="156" xfId="0" applyBorder="1" applyAlignment="1">
      <alignment horizontal="center" vertical="center"/>
    </xf>
    <xf numFmtId="0" fontId="0" fillId="0" borderId="81" xfId="0" applyBorder="1" applyAlignment="1">
      <alignment horizontal="center" vertical="center"/>
    </xf>
    <xf numFmtId="0" fontId="0" fillId="0" borderId="22" xfId="0" applyBorder="1" applyAlignment="1">
      <alignment horizontal="center" vertical="center"/>
    </xf>
    <xf numFmtId="0" fontId="0" fillId="0" borderId="119" xfId="0" applyBorder="1" applyAlignment="1">
      <alignment horizontal="center" vertical="center"/>
    </xf>
    <xf numFmtId="0" fontId="0" fillId="0" borderId="44" xfId="0" applyBorder="1" applyAlignment="1">
      <alignment horizontal="center" vertical="center"/>
    </xf>
    <xf numFmtId="0" fontId="0" fillId="0" borderId="90" xfId="0" applyBorder="1" applyAlignment="1">
      <alignment horizontal="center" vertical="center"/>
    </xf>
    <xf numFmtId="0" fontId="0" fillId="0" borderId="78" xfId="0" applyBorder="1" applyAlignment="1">
      <alignment horizontal="center" vertical="center"/>
    </xf>
    <xf numFmtId="0" fontId="0" fillId="0" borderId="157" xfId="0" applyBorder="1" applyAlignment="1">
      <alignment horizontal="center" vertical="center"/>
    </xf>
    <xf numFmtId="0" fontId="0" fillId="0" borderId="133" xfId="0" applyBorder="1" applyAlignment="1">
      <alignment horizontal="center" vertical="center"/>
    </xf>
    <xf numFmtId="0" fontId="0" fillId="0" borderId="82" xfId="0" applyBorder="1" applyAlignment="1">
      <alignment horizontal="center" vertical="center"/>
    </xf>
    <xf numFmtId="0" fontId="24" fillId="0" borderId="125" xfId="0" applyFont="1" applyBorder="1" applyAlignment="1">
      <alignment horizontal="center" vertical="center"/>
    </xf>
    <xf numFmtId="0" fontId="24" fillId="0" borderId="69" xfId="0" applyFont="1" applyBorder="1" applyAlignment="1">
      <alignment horizontal="center" vertical="center"/>
    </xf>
    <xf numFmtId="0" fontId="24" fillId="0" borderId="126" xfId="0" applyFont="1" applyBorder="1" applyAlignment="1">
      <alignment horizontal="center" vertical="center"/>
    </xf>
    <xf numFmtId="178" fontId="0" fillId="0" borderId="85" xfId="0" applyNumberFormat="1" applyBorder="1" applyAlignment="1">
      <alignment horizontal="center" vertical="center"/>
    </xf>
    <xf numFmtId="178" fontId="0" fillId="0" borderId="86"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71" xfId="0" applyNumberFormat="1" applyBorder="1" applyAlignment="1">
      <alignment horizontal="center" vertical="center"/>
    </xf>
    <xf numFmtId="178" fontId="0" fillId="0" borderId="29" xfId="0" applyNumberFormat="1" applyBorder="1" applyAlignment="1">
      <alignment horizontal="center" vertical="center"/>
    </xf>
    <xf numFmtId="178" fontId="0" fillId="0" borderId="41" xfId="0" applyNumberFormat="1" applyBorder="1" applyAlignment="1">
      <alignment horizontal="center" vertical="center"/>
    </xf>
    <xf numFmtId="178" fontId="0" fillId="0" borderId="80" xfId="0" applyNumberFormat="1" applyBorder="1" applyAlignment="1">
      <alignment horizontal="center" vertical="center"/>
    </xf>
    <xf numFmtId="0" fontId="0" fillId="0" borderId="86" xfId="0" applyBorder="1" applyAlignment="1">
      <alignment horizontal="center" vertical="center"/>
    </xf>
    <xf numFmtId="0" fontId="0" fillId="0" borderId="97" xfId="0" applyBorder="1" applyAlignment="1">
      <alignment horizontal="center" vertical="center"/>
    </xf>
    <xf numFmtId="0" fontId="0" fillId="0" borderId="11" xfId="0" applyBorder="1" applyAlignment="1">
      <alignment horizontal="center" vertical="center"/>
    </xf>
    <xf numFmtId="0" fontId="26" fillId="0" borderId="0" xfId="0" applyFont="1" applyAlignment="1">
      <alignment horizontal="center"/>
    </xf>
    <xf numFmtId="0" fontId="0" fillId="0" borderId="155" xfId="0" applyBorder="1" applyAlignment="1">
      <alignment horizontal="right" vertical="center" shrinkToFit="1"/>
    </xf>
    <xf numFmtId="0" fontId="0" fillId="0" borderId="69" xfId="0" applyBorder="1" applyAlignment="1">
      <alignment horizontal="right" vertical="center" shrinkToFit="1"/>
    </xf>
    <xf numFmtId="0" fontId="0" fillId="0" borderId="69" xfId="0" applyBorder="1" applyAlignment="1">
      <alignment horizontal="left" vertical="center"/>
    </xf>
    <xf numFmtId="0" fontId="0" fillId="0" borderId="7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27" fillId="0" borderId="76" xfId="0" applyFont="1" applyBorder="1" applyAlignment="1" applyProtection="1">
      <alignment horizontal="center" vertical="center"/>
      <protection locked="0"/>
    </xf>
    <xf numFmtId="0" fontId="27" fillId="0" borderId="80" xfId="0" applyFont="1" applyBorder="1" applyAlignment="1" applyProtection="1">
      <alignment horizontal="center" vertical="center"/>
      <protection locked="0"/>
    </xf>
    <xf numFmtId="0" fontId="27" fillId="0" borderId="155" xfId="0" applyFont="1" applyBorder="1" applyAlignment="1">
      <alignment horizontal="center" vertical="center"/>
    </xf>
    <xf numFmtId="0" fontId="27" fillId="0" borderId="69" xfId="0" applyFont="1" applyBorder="1" applyAlignment="1">
      <alignment horizontal="center" vertical="center"/>
    </xf>
    <xf numFmtId="0" fontId="27" fillId="0" borderId="126" xfId="0" applyFont="1" applyBorder="1" applyAlignment="1">
      <alignment horizontal="center" vertical="center"/>
    </xf>
    <xf numFmtId="0" fontId="0" fillId="0" borderId="0" xfId="0" applyAlignment="1">
      <alignment horizontal="right" vertical="center"/>
    </xf>
    <xf numFmtId="0" fontId="17" fillId="0" borderId="0" xfId="0" applyFont="1" applyAlignment="1">
      <alignment horizontal="left" vertical="center"/>
    </xf>
    <xf numFmtId="0" fontId="25" fillId="0" borderId="0" xfId="0" applyFont="1" applyBorder="1" applyAlignment="1">
      <alignment horizontal="center" vertical="center"/>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7" fillId="0" borderId="155" xfId="0" applyFont="1" applyBorder="1" applyAlignment="1">
      <alignment horizontal="center" vertical="center"/>
    </xf>
    <xf numFmtId="0" fontId="17" fillId="0" borderId="126" xfId="0" applyFont="1" applyBorder="1" applyAlignment="1">
      <alignment horizontal="center" vertical="center"/>
    </xf>
    <xf numFmtId="0" fontId="27" fillId="0" borderId="85" xfId="0" applyFont="1" applyBorder="1" applyAlignment="1" applyProtection="1">
      <alignment horizontal="center" vertical="center"/>
      <protection locked="0"/>
    </xf>
    <xf numFmtId="0" fontId="27" fillId="0" borderId="79" xfId="0" applyFont="1" applyBorder="1" applyAlignment="1" applyProtection="1">
      <alignment horizontal="center" vertical="center"/>
      <protection locked="0"/>
    </xf>
    <xf numFmtId="0" fontId="17" fillId="0" borderId="0" xfId="0" applyFont="1" applyAlignment="1">
      <alignment horizontal="left" vertical="center" wrapText="1"/>
    </xf>
    <xf numFmtId="0" fontId="27" fillId="0" borderId="87" xfId="0" applyFont="1" applyBorder="1" applyAlignment="1" applyProtection="1">
      <alignment horizontal="center" vertical="center"/>
      <protection locked="0"/>
    </xf>
    <xf numFmtId="0" fontId="27" fillId="0" borderId="93" xfId="0" applyFont="1" applyBorder="1" applyAlignment="1" applyProtection="1">
      <alignment horizontal="center" vertical="center"/>
      <protection locked="0"/>
    </xf>
    <xf numFmtId="0" fontId="27" fillId="0" borderId="29"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92" fillId="0" borderId="0" xfId="0" applyFont="1" applyAlignment="1">
      <alignment horizontal="left" vertical="center"/>
    </xf>
    <xf numFmtId="0" fontId="92" fillId="0" borderId="0" xfId="0" applyFont="1" applyBorder="1" applyAlignment="1">
      <alignment horizontal="left" vertical="top"/>
    </xf>
    <xf numFmtId="0" fontId="92" fillId="0" borderId="0" xfId="0" applyFont="1" applyBorder="1" applyAlignment="1">
      <alignment horizontal="left" vertical="top" wrapText="1"/>
    </xf>
    <xf numFmtId="0" fontId="92" fillId="0" borderId="0" xfId="0" applyFont="1" applyAlignment="1">
      <alignment horizontal="left" vertical="center" wrapText="1"/>
    </xf>
    <xf numFmtId="0" fontId="92" fillId="0" borderId="17" xfId="0" applyFont="1" applyBorder="1" applyAlignment="1">
      <alignment horizontal="center"/>
    </xf>
    <xf numFmtId="0" fontId="92" fillId="0" borderId="37" xfId="0" applyFont="1" applyBorder="1" applyAlignment="1">
      <alignment horizontal="center"/>
    </xf>
    <xf numFmtId="0" fontId="92" fillId="0" borderId="40" xfId="0" applyFont="1" applyBorder="1" applyAlignment="1">
      <alignment horizontal="center"/>
    </xf>
    <xf numFmtId="0" fontId="92" fillId="0" borderId="57" xfId="0" applyFont="1" applyBorder="1" applyAlignment="1">
      <alignment horizontal="center" vertical="center"/>
    </xf>
    <xf numFmtId="0" fontId="92" fillId="0" borderId="0" xfId="0" applyFont="1" applyBorder="1" applyAlignment="1">
      <alignment horizontal="center" vertical="center"/>
    </xf>
    <xf numFmtId="0" fontId="92" fillId="0" borderId="22" xfId="0" applyFont="1" applyBorder="1" applyAlignment="1">
      <alignment horizontal="center" vertical="center"/>
    </xf>
    <xf numFmtId="0" fontId="29" fillId="0" borderId="122" xfId="0" applyFont="1" applyBorder="1" applyAlignment="1">
      <alignment horizontal="center" vertical="center"/>
    </xf>
    <xf numFmtId="0" fontId="29" fillId="0" borderId="89" xfId="0" applyFont="1" applyBorder="1" applyAlignment="1">
      <alignment horizontal="center" vertical="center"/>
    </xf>
    <xf numFmtId="185" fontId="29" fillId="33" borderId="87" xfId="0" applyNumberFormat="1" applyFont="1" applyFill="1" applyBorder="1" applyAlignment="1" applyProtection="1">
      <alignment horizontal="right" vertical="center"/>
      <protection locked="0"/>
    </xf>
    <xf numFmtId="185" fontId="29" fillId="33" borderId="89" xfId="0" applyNumberFormat="1" applyFont="1" applyFill="1" applyBorder="1" applyAlignment="1" applyProtection="1">
      <alignment horizontal="right" vertical="center"/>
      <protection locked="0"/>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61"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6" xfId="0" applyFont="1" applyBorder="1" applyAlignment="1">
      <alignment horizontal="center" vertical="center" shrinkToFit="1"/>
    </xf>
    <xf numFmtId="0" fontId="29" fillId="0" borderId="78" xfId="0" applyFont="1" applyBorder="1" applyAlignment="1">
      <alignment horizontal="center" vertical="center" shrinkToFit="1"/>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9" fillId="0" borderId="41" xfId="0" applyFont="1" applyBorder="1" applyAlignment="1">
      <alignment horizontal="center" vertical="center"/>
    </xf>
    <xf numFmtId="178" fontId="29" fillId="0" borderId="71" xfId="0" applyNumberFormat="1" applyFont="1" applyBorder="1" applyAlignment="1">
      <alignment horizontal="left" vertical="center" shrinkToFit="1"/>
    </xf>
    <xf numFmtId="178" fontId="29" fillId="0" borderId="29" xfId="0" applyNumberFormat="1" applyFont="1" applyBorder="1" applyAlignment="1">
      <alignment horizontal="left" vertical="center" shrinkToFit="1"/>
    </xf>
    <xf numFmtId="178" fontId="29" fillId="0" borderId="14" xfId="0" applyNumberFormat="1" applyFont="1" applyBorder="1" applyAlignment="1">
      <alignment horizontal="left" vertical="center" shrinkToFit="1"/>
    </xf>
    <xf numFmtId="0" fontId="29" fillId="0" borderId="17" xfId="0" applyFont="1" applyBorder="1" applyAlignment="1">
      <alignment horizontal="left" vertical="center"/>
    </xf>
    <xf numFmtId="0" fontId="29" fillId="0" borderId="37" xfId="0" applyFont="1" applyBorder="1" applyAlignment="1">
      <alignment horizontal="left" vertical="center"/>
    </xf>
    <xf numFmtId="0" fontId="30" fillId="0" borderId="0" xfId="0" applyFont="1" applyBorder="1" applyAlignment="1">
      <alignment horizontal="center" vertical="center"/>
    </xf>
    <xf numFmtId="0" fontId="31" fillId="0" borderId="0" xfId="0" applyFont="1" applyAlignment="1">
      <alignment horizontal="center"/>
    </xf>
    <xf numFmtId="0" fontId="29" fillId="0" borderId="92" xfId="0" applyFont="1" applyBorder="1" applyAlignment="1">
      <alignment horizontal="center" vertical="center"/>
    </xf>
    <xf numFmtId="0" fontId="29" fillId="0" borderId="164" xfId="0" applyFont="1" applyBorder="1" applyAlignment="1">
      <alignment horizontal="center" vertical="center"/>
    </xf>
    <xf numFmtId="0" fontId="29" fillId="0" borderId="0" xfId="0" applyFont="1" applyAlignment="1">
      <alignment horizontal="left" vertical="center"/>
    </xf>
    <xf numFmtId="0" fontId="3" fillId="0" borderId="79" xfId="0" applyFont="1" applyBorder="1" applyAlignment="1">
      <alignment horizontal="center" vertical="center" shrinkToFit="1"/>
    </xf>
    <xf numFmtId="0" fontId="3" fillId="0" borderId="99" xfId="0" applyFont="1" applyBorder="1" applyAlignment="1">
      <alignment horizontal="center" vertical="center"/>
    </xf>
    <xf numFmtId="178" fontId="29" fillId="0" borderId="76" xfId="0" applyNumberFormat="1" applyFont="1" applyBorder="1" applyAlignment="1">
      <alignment horizontal="center" vertical="center"/>
    </xf>
    <xf numFmtId="178" fontId="29" fillId="0" borderId="44" xfId="0" applyNumberFormat="1" applyFont="1" applyBorder="1" applyAlignment="1">
      <alignment horizontal="center" vertical="center"/>
    </xf>
    <xf numFmtId="0" fontId="3" fillId="0" borderId="0" xfId="0" applyFont="1" applyAlignment="1">
      <alignment horizontal="left" vertical="top" wrapText="1"/>
    </xf>
    <xf numFmtId="178" fontId="29" fillId="0" borderId="76" xfId="0" applyNumberFormat="1" applyFont="1" applyBorder="1" applyAlignment="1" applyProtection="1">
      <alignment horizontal="center" vertical="center"/>
      <protection locked="0"/>
    </xf>
    <xf numFmtId="178" fontId="29" fillId="0" borderId="44" xfId="0" applyNumberFormat="1" applyFont="1" applyBorder="1" applyAlignment="1" applyProtection="1">
      <alignment horizontal="center" vertical="center"/>
      <protection locked="0"/>
    </xf>
    <xf numFmtId="178" fontId="29" fillId="0" borderId="165" xfId="0" applyNumberFormat="1" applyFont="1" applyBorder="1" applyAlignment="1" applyProtection="1">
      <alignment horizontal="center" vertical="center"/>
      <protection locked="0"/>
    </xf>
    <xf numFmtId="178" fontId="29" fillId="0" borderId="159" xfId="0" applyNumberFormat="1" applyFont="1" applyBorder="1" applyAlignment="1" applyProtection="1">
      <alignment horizontal="center" vertical="center"/>
      <protection locked="0"/>
    </xf>
    <xf numFmtId="0" fontId="29" fillId="0" borderId="0" xfId="0" applyFont="1" applyAlignment="1">
      <alignment horizontal="left" vertical="center" wrapText="1"/>
    </xf>
    <xf numFmtId="0" fontId="29" fillId="0" borderId="71"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32" xfId="0" applyFont="1" applyBorder="1" applyAlignment="1">
      <alignment horizontal="center" vertical="center" shrinkToFit="1"/>
    </xf>
    <xf numFmtId="0" fontId="13" fillId="0" borderId="0" xfId="0" applyFont="1" applyAlignment="1">
      <alignment horizontal="left" vertical="center" wrapText="1"/>
    </xf>
    <xf numFmtId="178" fontId="3" fillId="0" borderId="166" xfId="0" applyNumberFormat="1" applyFont="1" applyBorder="1" applyAlignment="1">
      <alignment horizontal="center"/>
    </xf>
    <xf numFmtId="0" fontId="100" fillId="0" borderId="0" xfId="0" applyFont="1" applyAlignment="1">
      <alignment horizontal="center" vertical="center" wrapText="1"/>
    </xf>
    <xf numFmtId="0" fontId="100" fillId="0" borderId="0" xfId="0" applyFont="1" applyAlignment="1">
      <alignment horizontal="center" vertical="center"/>
    </xf>
    <xf numFmtId="0" fontId="13" fillId="0" borderId="166" xfId="0" applyNumberFormat="1" applyFont="1" applyBorder="1" applyAlignment="1">
      <alignment horizontal="center" vertical="center" shrinkToFit="1"/>
    </xf>
    <xf numFmtId="0" fontId="13" fillId="0" borderId="166" xfId="0" applyFont="1" applyBorder="1" applyAlignment="1">
      <alignment horizontal="center" vertical="center" shrinkToFit="1"/>
    </xf>
    <xf numFmtId="0" fontId="3" fillId="0" borderId="0" xfId="0" applyFont="1" applyAlignment="1">
      <alignment horizontal="center" vertical="center" shrinkToFit="1"/>
    </xf>
    <xf numFmtId="178" fontId="3" fillId="0" borderId="166" xfId="0" applyNumberFormat="1" applyFont="1" applyBorder="1" applyAlignment="1">
      <alignment horizontal="distributed" vertical="top" shrinkToFit="1"/>
    </xf>
    <xf numFmtId="0" fontId="3" fillId="0" borderId="0" xfId="0" applyFont="1" applyAlignment="1">
      <alignment horizontal="distributed" vertical="top" shrinkToFit="1"/>
    </xf>
    <xf numFmtId="0" fontId="3" fillId="0" borderId="0" xfId="0" applyFont="1" applyAlignment="1">
      <alignment horizontal="distributed" vertical="top" wrapText="1"/>
    </xf>
    <xf numFmtId="0" fontId="14" fillId="0" borderId="0" xfId="0" applyFont="1" applyAlignment="1">
      <alignment horizontal="distributed" vertical="top" wrapText="1"/>
    </xf>
    <xf numFmtId="0" fontId="3" fillId="0" borderId="0" xfId="0" applyFont="1" applyBorder="1" applyAlignment="1">
      <alignment horizontal="right"/>
    </xf>
    <xf numFmtId="0" fontId="29"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16</xdr:row>
      <xdr:rowOff>9525</xdr:rowOff>
    </xdr:from>
    <xdr:to>
      <xdr:col>2</xdr:col>
      <xdr:colOff>295275</xdr:colOff>
      <xdr:row>18</xdr:row>
      <xdr:rowOff>314325</xdr:rowOff>
    </xdr:to>
    <xdr:sp>
      <xdr:nvSpPr>
        <xdr:cNvPr id="1" name="右中かっこ 1"/>
        <xdr:cNvSpPr>
          <a:spLocks/>
        </xdr:cNvSpPr>
      </xdr:nvSpPr>
      <xdr:spPr>
        <a:xfrm>
          <a:off x="7572375" y="6219825"/>
          <a:ext cx="228600"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9525</xdr:rowOff>
    </xdr:from>
    <xdr:to>
      <xdr:col>6</xdr:col>
      <xdr:colOff>266700</xdr:colOff>
      <xdr:row>20</xdr:row>
      <xdr:rowOff>314325</xdr:rowOff>
    </xdr:to>
    <xdr:sp>
      <xdr:nvSpPr>
        <xdr:cNvPr id="1" name="右中かっこ 1"/>
        <xdr:cNvSpPr>
          <a:spLocks/>
        </xdr:cNvSpPr>
      </xdr:nvSpPr>
      <xdr:spPr>
        <a:xfrm>
          <a:off x="5438775" y="5429250"/>
          <a:ext cx="257175" cy="1181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xdr:row>
      <xdr:rowOff>9525</xdr:rowOff>
    </xdr:from>
    <xdr:ext cx="771525" cy="781050"/>
    <xdr:sp>
      <xdr:nvSpPr>
        <xdr:cNvPr id="1" name="AutoShape 18"/>
        <xdr:cNvSpPr>
          <a:spLocks noChangeAspect="1"/>
        </xdr:cNvSpPr>
      </xdr:nvSpPr>
      <xdr:spPr>
        <a:xfrm>
          <a:off x="4876800" y="3028950"/>
          <a:ext cx="771525" cy="7810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238125</xdr:colOff>
      <xdr:row>8</xdr:row>
      <xdr:rowOff>142875</xdr:rowOff>
    </xdr:from>
    <xdr:to>
      <xdr:col>7</xdr:col>
      <xdr:colOff>933450</xdr:colOff>
      <xdr:row>8</xdr:row>
      <xdr:rowOff>628650</xdr:rowOff>
    </xdr:to>
    <xdr:pic>
      <xdr:nvPicPr>
        <xdr:cNvPr id="2" name="図 1"/>
        <xdr:cNvPicPr preferRelativeResize="1">
          <a:picLocks noChangeAspect="1"/>
        </xdr:cNvPicPr>
      </xdr:nvPicPr>
      <xdr:blipFill>
        <a:blip r:embed="rId1"/>
        <a:stretch>
          <a:fillRect/>
        </a:stretch>
      </xdr:blipFill>
      <xdr:spPr>
        <a:xfrm>
          <a:off x="4962525" y="3162300"/>
          <a:ext cx="6953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23"/>
  <sheetViews>
    <sheetView zoomScalePageLayoutView="0" workbookViewId="0" topLeftCell="A13">
      <selection activeCell="D15" sqref="D15"/>
    </sheetView>
  </sheetViews>
  <sheetFormatPr defaultColWidth="8.875" defaultRowHeight="13.5"/>
  <cols>
    <col min="1" max="1" width="3.50390625" style="324" customWidth="1"/>
    <col min="2" max="2" width="95.00390625" style="0" customWidth="1"/>
    <col min="3" max="5" width="10.00390625" style="0" customWidth="1"/>
  </cols>
  <sheetData>
    <row r="1" ht="16.5">
      <c r="A1" s="329" t="s">
        <v>243</v>
      </c>
    </row>
    <row r="3" spans="1:2" ht="31.5" customHeight="1">
      <c r="A3" s="325" t="s">
        <v>139</v>
      </c>
      <c r="B3" s="326" t="s">
        <v>245</v>
      </c>
    </row>
    <row r="4" spans="1:2" ht="31.5" customHeight="1">
      <c r="A4" s="325" t="s">
        <v>244</v>
      </c>
      <c r="B4" s="326" t="s">
        <v>291</v>
      </c>
    </row>
    <row r="5" spans="1:2" ht="31.5" customHeight="1">
      <c r="A5" s="325"/>
      <c r="B5" s="326" t="s">
        <v>292</v>
      </c>
    </row>
    <row r="6" spans="1:2" ht="31.5" customHeight="1">
      <c r="A6" s="325"/>
      <c r="B6" s="326" t="s">
        <v>293</v>
      </c>
    </row>
    <row r="7" spans="1:2" ht="31.5" customHeight="1">
      <c r="A7" s="325" t="s">
        <v>246</v>
      </c>
      <c r="B7" s="326" t="s">
        <v>294</v>
      </c>
    </row>
    <row r="8" spans="1:2" ht="31.5" customHeight="1">
      <c r="A8" s="325"/>
      <c r="B8" s="326" t="s">
        <v>248</v>
      </c>
    </row>
    <row r="9" spans="1:2" ht="31.5" customHeight="1">
      <c r="A9" s="325" t="s">
        <v>247</v>
      </c>
      <c r="B9" s="326" t="s">
        <v>295</v>
      </c>
    </row>
    <row r="10" spans="1:5" ht="31.5" customHeight="1">
      <c r="A10" s="325"/>
      <c r="B10" s="326" t="s">
        <v>249</v>
      </c>
      <c r="C10" s="426" t="s">
        <v>308</v>
      </c>
      <c r="D10" s="426"/>
      <c r="E10" s="426"/>
    </row>
    <row r="11" spans="1:5" ht="31.5" customHeight="1">
      <c r="A11" s="325" t="s">
        <v>250</v>
      </c>
      <c r="B11" s="326" t="s">
        <v>255</v>
      </c>
      <c r="C11" s="426"/>
      <c r="D11" s="426"/>
      <c r="E11" s="426"/>
    </row>
    <row r="12" spans="1:5" ht="31.5" customHeight="1">
      <c r="A12" s="325"/>
      <c r="B12" s="327" t="s">
        <v>296</v>
      </c>
      <c r="C12" s="426"/>
      <c r="D12" s="426"/>
      <c r="E12" s="426"/>
    </row>
    <row r="13" spans="1:5" ht="54" customHeight="1">
      <c r="A13" s="325"/>
      <c r="B13" s="327"/>
      <c r="C13" s="426" t="s">
        <v>309</v>
      </c>
      <c r="D13" s="426"/>
      <c r="E13" s="426"/>
    </row>
    <row r="14" spans="1:2" ht="27" customHeight="1">
      <c r="A14" s="325"/>
      <c r="B14" s="327" t="s">
        <v>297</v>
      </c>
    </row>
    <row r="15" spans="1:3" ht="31.5" customHeight="1">
      <c r="A15" s="325" t="s">
        <v>251</v>
      </c>
      <c r="B15" s="328" t="s">
        <v>298</v>
      </c>
      <c r="C15" s="331"/>
    </row>
    <row r="16" spans="1:2" ht="31.5" customHeight="1">
      <c r="A16" s="325"/>
      <c r="B16" s="328" t="s">
        <v>315</v>
      </c>
    </row>
    <row r="17" spans="1:2" ht="31.5" customHeight="1">
      <c r="A17" s="325" t="s">
        <v>252</v>
      </c>
      <c r="B17" s="328" t="s">
        <v>299</v>
      </c>
    </row>
    <row r="18" spans="1:3" ht="31.5" customHeight="1">
      <c r="A18" s="325" t="s">
        <v>253</v>
      </c>
      <c r="B18" s="328" t="s">
        <v>300</v>
      </c>
      <c r="C18" s="34" t="s">
        <v>374</v>
      </c>
    </row>
    <row r="19" spans="1:2" ht="31.5" customHeight="1">
      <c r="A19" s="325" t="s">
        <v>254</v>
      </c>
      <c r="B19" s="328" t="s">
        <v>301</v>
      </c>
    </row>
    <row r="21" ht="45" customHeight="1">
      <c r="B21" s="339" t="s">
        <v>256</v>
      </c>
    </row>
    <row r="23" spans="2:3" ht="39.75" customHeight="1">
      <c r="B23" s="427" t="s">
        <v>302</v>
      </c>
      <c r="C23" s="427"/>
    </row>
  </sheetData>
  <sheetProtection/>
  <mergeCells count="3">
    <mergeCell ref="C10:E12"/>
    <mergeCell ref="B23:C23"/>
    <mergeCell ref="C13:E13"/>
  </mergeCells>
  <printOptions/>
  <pageMargins left="0.31496062992125984" right="0.11811023622047245" top="0.7480314960629921" bottom="0.7480314960629921" header="0.31496062992125984" footer="0.31496062992125984"/>
  <pageSetup fitToHeight="1" fitToWidth="1" horizontalDpi="600" verticalDpi="600" orientation="portrait" paperSize="9" scale="78"/>
  <drawing r:id="rId1"/>
</worksheet>
</file>

<file path=xl/worksheets/sheet10.xml><?xml version="1.0" encoding="utf-8"?>
<worksheet xmlns="http://schemas.openxmlformats.org/spreadsheetml/2006/main" xmlns:r="http://schemas.openxmlformats.org/officeDocument/2006/relationships">
  <dimension ref="B1:AK38"/>
  <sheetViews>
    <sheetView tabSelected="1" zoomScalePageLayoutView="0" workbookViewId="0" topLeftCell="A5">
      <selection activeCell="R14" sqref="R14:S28"/>
    </sheetView>
  </sheetViews>
  <sheetFormatPr defaultColWidth="8.875" defaultRowHeight="13.5"/>
  <cols>
    <col min="1" max="1" width="2.50390625" style="0" customWidth="1"/>
    <col min="2" max="2" width="1.12109375" style="0" customWidth="1"/>
    <col min="3" max="4" width="2.50390625" style="0" customWidth="1"/>
    <col min="5" max="6" width="8.875" style="0" customWidth="1"/>
    <col min="7" max="7" width="5.00390625" style="0" customWidth="1"/>
    <col min="8" max="8" width="6.125" style="0" customWidth="1"/>
    <col min="9" max="10" width="5.00390625" style="0" customWidth="1"/>
    <col min="11" max="12" width="2.50390625" style="0" customWidth="1"/>
    <col min="13" max="14" width="8.875" style="0" customWidth="1"/>
    <col min="15" max="15" width="5.00390625" style="0" customWidth="1"/>
    <col min="16" max="16" width="6.125" style="0" customWidth="1"/>
    <col min="17" max="17" width="5.00390625" style="0" customWidth="1"/>
    <col min="18" max="18" width="9.875" style="0" customWidth="1"/>
    <col min="19" max="19" width="4.375" style="0" customWidth="1"/>
    <col min="20" max="20" width="1.12109375" style="0" customWidth="1"/>
  </cols>
  <sheetData>
    <row r="1" spans="2:20" s="142" customFormat="1" ht="49.5" customHeight="1">
      <c r="B1" s="722" t="s">
        <v>210</v>
      </c>
      <c r="C1" s="723"/>
      <c r="D1" s="723"/>
      <c r="E1" s="723"/>
      <c r="F1" s="723"/>
      <c r="G1" s="723"/>
      <c r="H1" s="723"/>
      <c r="I1" s="723"/>
      <c r="J1" s="723"/>
      <c r="K1" s="723"/>
      <c r="L1" s="723"/>
      <c r="M1" s="723"/>
      <c r="N1" s="723"/>
      <c r="O1" s="723"/>
      <c r="P1" s="723"/>
      <c r="Q1" s="723"/>
      <c r="R1" s="723"/>
      <c r="S1" s="723"/>
      <c r="T1" s="723"/>
    </row>
    <row r="2" ht="30" customHeight="1">
      <c r="S2" s="241" t="s">
        <v>350</v>
      </c>
    </row>
    <row r="3" ht="13.5">
      <c r="C3" t="s">
        <v>331</v>
      </c>
    </row>
    <row r="4" spans="3:19" ht="18.75" customHeight="1">
      <c r="C4" s="780" t="s">
        <v>342</v>
      </c>
      <c r="D4" s="780"/>
      <c r="E4" s="780"/>
      <c r="F4" s="780"/>
      <c r="G4" s="780"/>
      <c r="H4" s="780"/>
      <c r="I4" s="780"/>
      <c r="J4" s="780"/>
      <c r="K4" s="780"/>
      <c r="L4" s="780"/>
      <c r="M4" s="780"/>
      <c r="N4" s="780"/>
      <c r="O4" s="780"/>
      <c r="P4" s="780"/>
      <c r="Q4" s="780"/>
      <c r="R4" s="189"/>
      <c r="S4" s="180"/>
    </row>
    <row r="5" spans="3:18" ht="19.5" thickBot="1">
      <c r="C5" s="763" t="s">
        <v>145</v>
      </c>
      <c r="D5" s="763"/>
      <c r="E5" s="763"/>
      <c r="F5" s="763"/>
      <c r="G5" s="763"/>
      <c r="H5" s="763"/>
      <c r="I5" s="763"/>
      <c r="J5" s="763"/>
      <c r="K5" s="763"/>
      <c r="L5" s="763"/>
      <c r="M5" s="763"/>
      <c r="N5" s="763"/>
      <c r="O5" s="763"/>
      <c r="P5" s="763"/>
      <c r="Q5" s="763"/>
      <c r="R5" s="190"/>
    </row>
    <row r="6" spans="3:17" s="34" customFormat="1" ht="22.5" customHeight="1" thickBot="1">
      <c r="C6" s="736" t="s">
        <v>146</v>
      </c>
      <c r="D6" s="737"/>
      <c r="E6" s="737"/>
      <c r="F6" s="764">
        <f>'入力'!C9&amp;'入力'!D9</f>
      </c>
      <c r="G6" s="765"/>
      <c r="H6" s="765"/>
      <c r="I6" s="765"/>
      <c r="J6" s="765"/>
      <c r="K6" s="765"/>
      <c r="L6" s="766" t="s">
        <v>106</v>
      </c>
      <c r="M6" s="766"/>
      <c r="N6" s="738" t="str">
        <f>IF('入力'!C6="","男子 ・ 女子",'入力'!C6)</f>
        <v>男子 ・ 女子</v>
      </c>
      <c r="O6" s="737"/>
      <c r="P6" s="737"/>
      <c r="Q6" s="739"/>
    </row>
    <row r="7" s="34" customFormat="1" ht="7.5" customHeight="1" thickBot="1"/>
    <row r="8" spans="3:19" s="34" customFormat="1" ht="37.5" customHeight="1" thickBot="1">
      <c r="C8" s="750" t="s">
        <v>152</v>
      </c>
      <c r="D8" s="751"/>
      <c r="E8" s="751"/>
      <c r="F8" s="751"/>
      <c r="G8" s="751"/>
      <c r="H8" s="751"/>
      <c r="I8" s="752"/>
      <c r="K8" s="750" t="s">
        <v>153</v>
      </c>
      <c r="L8" s="751"/>
      <c r="M8" s="751"/>
      <c r="N8" s="751"/>
      <c r="O8" s="751"/>
      <c r="P8" s="751"/>
      <c r="Q8" s="751"/>
      <c r="R8" s="751"/>
      <c r="S8" s="752"/>
    </row>
    <row r="9" spans="3:21" s="34" customFormat="1" ht="22.5" customHeight="1">
      <c r="C9" s="745" t="s">
        <v>147</v>
      </c>
      <c r="D9" s="760"/>
      <c r="E9" s="746"/>
      <c r="F9" s="753">
        <f>IF($N$9="","",'入力'!C26)</f>
      </c>
      <c r="G9" s="754"/>
      <c r="H9" s="755">
        <f>IF($N$9="","",'入力'!D26)</f>
      </c>
      <c r="I9" s="755"/>
      <c r="J9" s="199">
        <f>IF(N9="","","→")</f>
      </c>
      <c r="K9" s="761" t="s">
        <v>147</v>
      </c>
      <c r="L9" s="486"/>
      <c r="M9" s="474"/>
      <c r="N9" s="781"/>
      <c r="O9" s="782"/>
      <c r="P9" s="782"/>
      <c r="Q9" s="782"/>
      <c r="R9" s="782"/>
      <c r="S9" s="783"/>
      <c r="U9" s="34" t="s">
        <v>155</v>
      </c>
    </row>
    <row r="10" spans="3:19" s="34" customFormat="1" ht="22.5" customHeight="1">
      <c r="C10" s="743" t="s">
        <v>20</v>
      </c>
      <c r="D10" s="540"/>
      <c r="E10" s="744"/>
      <c r="F10" s="756">
        <f>IF($N$10="","",'入力'!C27)</f>
      </c>
      <c r="G10" s="757"/>
      <c r="H10" s="758">
        <f>IF($N$10="","",'入力'!D27)</f>
      </c>
      <c r="I10" s="759"/>
      <c r="J10" s="199">
        <f>IF(N10="","","→")</f>
      </c>
      <c r="K10" s="743" t="s">
        <v>20</v>
      </c>
      <c r="L10" s="540"/>
      <c r="M10" s="744"/>
      <c r="N10" s="767"/>
      <c r="O10" s="768"/>
      <c r="P10" s="768"/>
      <c r="Q10" s="768"/>
      <c r="R10" s="768"/>
      <c r="S10" s="769"/>
    </row>
    <row r="11" spans="3:19" s="34" customFormat="1" ht="22.5" customHeight="1">
      <c r="C11" s="743" t="s">
        <v>148</v>
      </c>
      <c r="D11" s="540"/>
      <c r="E11" s="744"/>
      <c r="F11" s="756">
        <f>IF($N$11="","",'入力'!C28)</f>
      </c>
      <c r="G11" s="757"/>
      <c r="H11" s="758">
        <f>IF($N$11="","",'入力'!D28)</f>
      </c>
      <c r="I11" s="759"/>
      <c r="J11" s="199">
        <f>IF(N11="","","→")</f>
      </c>
      <c r="K11" s="743" t="s">
        <v>148</v>
      </c>
      <c r="L11" s="540"/>
      <c r="M11" s="744"/>
      <c r="N11" s="767"/>
      <c r="O11" s="768"/>
      <c r="P11" s="768"/>
      <c r="Q11" s="768"/>
      <c r="R11" s="768"/>
      <c r="S11" s="769"/>
    </row>
    <row r="12" spans="3:19" s="34" customFormat="1" ht="22.5" customHeight="1" thickBot="1">
      <c r="C12" s="748" t="s">
        <v>149</v>
      </c>
      <c r="D12" s="762"/>
      <c r="E12" s="749"/>
      <c r="F12" s="756">
        <f>IF($N$12="","",'入力'!C33)</f>
      </c>
      <c r="G12" s="757"/>
      <c r="H12" s="758">
        <f>IF($N$12="","",'入力'!D33)</f>
      </c>
      <c r="I12" s="759"/>
      <c r="J12" s="199">
        <f>IF(N12="","","→")</f>
      </c>
      <c r="K12" s="748" t="s">
        <v>149</v>
      </c>
      <c r="L12" s="762"/>
      <c r="M12" s="749"/>
      <c r="N12" s="770"/>
      <c r="O12" s="771"/>
      <c r="P12" s="771"/>
      <c r="Q12" s="771"/>
      <c r="R12" s="771"/>
      <c r="S12" s="772"/>
    </row>
    <row r="13" spans="3:19" s="34" customFormat="1" ht="22.5" customHeight="1" thickBot="1">
      <c r="C13" s="736" t="s">
        <v>5</v>
      </c>
      <c r="D13" s="740"/>
      <c r="E13" s="737" t="s">
        <v>111</v>
      </c>
      <c r="F13" s="740"/>
      <c r="G13" s="191" t="s">
        <v>6</v>
      </c>
      <c r="H13" s="737" t="s">
        <v>9</v>
      </c>
      <c r="I13" s="739"/>
      <c r="J13" s="65" t="s">
        <v>154</v>
      </c>
      <c r="K13" s="736" t="s">
        <v>5</v>
      </c>
      <c r="L13" s="740"/>
      <c r="M13" s="737" t="s">
        <v>111</v>
      </c>
      <c r="N13" s="740"/>
      <c r="O13" s="191" t="s">
        <v>6</v>
      </c>
      <c r="P13" s="737" t="s">
        <v>9</v>
      </c>
      <c r="Q13" s="737"/>
      <c r="R13" s="784" t="s">
        <v>16</v>
      </c>
      <c r="S13" s="785"/>
    </row>
    <row r="14" spans="3:19" s="34" customFormat="1" ht="22.5" customHeight="1">
      <c r="C14" s="745">
        <v>4</v>
      </c>
      <c r="D14" s="746"/>
      <c r="E14" s="201">
        <f>IF($M14="","",'入力'!C41)</f>
      </c>
      <c r="F14" s="202">
        <f>IF($M14="","",'入力'!D41)</f>
      </c>
      <c r="G14" s="203">
        <f>IF($M14="","",'入力'!G41)</f>
      </c>
      <c r="H14" s="204">
        <f>IF($M14="","",'入力'!L41)</f>
      </c>
      <c r="I14" s="193" t="s">
        <v>151</v>
      </c>
      <c r="J14" s="199">
        <f>IF(M14="","","→")</f>
      </c>
      <c r="K14" s="745">
        <v>4</v>
      </c>
      <c r="L14" s="746"/>
      <c r="M14" s="300"/>
      <c r="N14" s="301"/>
      <c r="O14" s="302"/>
      <c r="P14" s="303"/>
      <c r="Q14" s="192" t="s">
        <v>151</v>
      </c>
      <c r="R14" s="786"/>
      <c r="S14" s="787"/>
    </row>
    <row r="15" spans="3:19" s="34" customFormat="1" ht="22.5" customHeight="1">
      <c r="C15" s="743">
        <v>5</v>
      </c>
      <c r="D15" s="744"/>
      <c r="E15" s="205">
        <f>IF($M15="","",'入力'!C42)</f>
      </c>
      <c r="F15" s="206">
        <f>IF($M15="","",'入力'!D42)</f>
      </c>
      <c r="G15" s="207">
        <f>IF($M15="","",'入力'!G42)</f>
      </c>
      <c r="H15" s="208">
        <f>IF($M15="","",'入力'!L42)</f>
      </c>
      <c r="I15" s="194" t="s">
        <v>150</v>
      </c>
      <c r="J15" s="199">
        <f aca="true" t="shared" si="0" ref="J15:J28">IF(N15="","","→")</f>
      </c>
      <c r="K15" s="743">
        <v>5</v>
      </c>
      <c r="L15" s="744"/>
      <c r="M15" s="304"/>
      <c r="N15" s="305"/>
      <c r="O15" s="306"/>
      <c r="P15" s="307"/>
      <c r="Q15" s="98" t="s">
        <v>150</v>
      </c>
      <c r="R15" s="773"/>
      <c r="S15" s="774"/>
    </row>
    <row r="16" spans="3:19" s="34" customFormat="1" ht="22.5" customHeight="1">
      <c r="C16" s="747">
        <v>6</v>
      </c>
      <c r="D16" s="473"/>
      <c r="E16" s="209">
        <f>IF($M16="","",'入力'!C43)</f>
      </c>
      <c r="F16" s="210">
        <f>IF($M16="","",'入力'!D43)</f>
      </c>
      <c r="G16" s="211">
        <f>IF($M16="","",'入力'!G43)</f>
      </c>
      <c r="H16" s="212">
        <f>IF($M16="","",'入力'!L43)</f>
      </c>
      <c r="I16" s="195" t="s">
        <v>150</v>
      </c>
      <c r="J16" s="199">
        <f t="shared" si="0"/>
      </c>
      <c r="K16" s="747">
        <v>6</v>
      </c>
      <c r="L16" s="473"/>
      <c r="M16" s="308"/>
      <c r="N16" s="309"/>
      <c r="O16" s="310"/>
      <c r="P16" s="311"/>
      <c r="Q16" s="99" t="s">
        <v>150</v>
      </c>
      <c r="R16" s="773"/>
      <c r="S16" s="774"/>
    </row>
    <row r="17" spans="3:19" s="34" customFormat="1" ht="22.5" customHeight="1">
      <c r="C17" s="743">
        <v>7</v>
      </c>
      <c r="D17" s="744"/>
      <c r="E17" s="209">
        <f>IF($M17="","",'入力'!C44)</f>
      </c>
      <c r="F17" s="210">
        <f>IF($M17="","",'入力'!D44)</f>
      </c>
      <c r="G17" s="211">
        <f>IF($M17="","",'入力'!G44)</f>
      </c>
      <c r="H17" s="212">
        <f>IF($M17="","",'入力'!L44)</f>
      </c>
      <c r="I17" s="194" t="s">
        <v>150</v>
      </c>
      <c r="J17" s="199">
        <f t="shared" si="0"/>
      </c>
      <c r="K17" s="743">
        <v>7</v>
      </c>
      <c r="L17" s="744"/>
      <c r="M17" s="304"/>
      <c r="N17" s="305"/>
      <c r="O17" s="306"/>
      <c r="P17" s="307"/>
      <c r="Q17" s="98" t="s">
        <v>150</v>
      </c>
      <c r="R17" s="773"/>
      <c r="S17" s="774"/>
    </row>
    <row r="18" spans="3:19" s="34" customFormat="1" ht="22.5" customHeight="1">
      <c r="C18" s="741">
        <v>8</v>
      </c>
      <c r="D18" s="742"/>
      <c r="E18" s="209">
        <f>IF($M18="","",'入力'!C45)</f>
      </c>
      <c r="F18" s="210">
        <f>IF($M18="","",'入力'!D45)</f>
      </c>
      <c r="G18" s="211">
        <f>IF($M18="","",'入力'!G45)</f>
      </c>
      <c r="H18" s="212">
        <f>IF($M18="","",'入力'!L45)</f>
      </c>
      <c r="I18" s="195" t="s">
        <v>150</v>
      </c>
      <c r="J18" s="199">
        <f t="shared" si="0"/>
      </c>
      <c r="K18" s="741">
        <v>8</v>
      </c>
      <c r="L18" s="742"/>
      <c r="M18" s="312"/>
      <c r="N18" s="313"/>
      <c r="O18" s="314"/>
      <c r="P18" s="311"/>
      <c r="Q18" s="99" t="s">
        <v>150</v>
      </c>
      <c r="R18" s="773"/>
      <c r="S18" s="774"/>
    </row>
    <row r="19" spans="3:19" s="34" customFormat="1" ht="22.5" customHeight="1">
      <c r="C19" s="743">
        <v>9</v>
      </c>
      <c r="D19" s="744"/>
      <c r="E19" s="209">
        <f>IF($M19="","",'入力'!C46)</f>
      </c>
      <c r="F19" s="210">
        <f>IF($M19="","",'入力'!D46)</f>
      </c>
      <c r="G19" s="211">
        <f>IF($M19="","",'入力'!G46)</f>
      </c>
      <c r="H19" s="212">
        <f>IF($M19="","",'入力'!L46)</f>
      </c>
      <c r="I19" s="194" t="s">
        <v>150</v>
      </c>
      <c r="J19" s="199">
        <f t="shared" si="0"/>
      </c>
      <c r="K19" s="743">
        <v>9</v>
      </c>
      <c r="L19" s="744"/>
      <c r="M19" s="304"/>
      <c r="N19" s="305"/>
      <c r="O19" s="306"/>
      <c r="P19" s="307"/>
      <c r="Q19" s="98" t="s">
        <v>150</v>
      </c>
      <c r="R19" s="773"/>
      <c r="S19" s="774"/>
    </row>
    <row r="20" spans="3:19" s="34" customFormat="1" ht="22.5" customHeight="1">
      <c r="C20" s="741">
        <v>10</v>
      </c>
      <c r="D20" s="742"/>
      <c r="E20" s="209">
        <f>IF($M20="","",'入力'!C47)</f>
      </c>
      <c r="F20" s="210">
        <f>IF($M20="","",'入力'!D47)</f>
      </c>
      <c r="G20" s="211">
        <f>IF($M20="","",'入力'!G47)</f>
      </c>
      <c r="H20" s="212">
        <f>IF($M20="","",'入力'!L47)</f>
      </c>
      <c r="I20" s="195" t="s">
        <v>150</v>
      </c>
      <c r="J20" s="199">
        <f t="shared" si="0"/>
      </c>
      <c r="K20" s="741">
        <v>10</v>
      </c>
      <c r="L20" s="742"/>
      <c r="M20" s="312"/>
      <c r="N20" s="313"/>
      <c r="O20" s="314"/>
      <c r="P20" s="311"/>
      <c r="Q20" s="99" t="s">
        <v>150</v>
      </c>
      <c r="R20" s="773"/>
      <c r="S20" s="774"/>
    </row>
    <row r="21" spans="3:19" s="34" customFormat="1" ht="22.5" customHeight="1">
      <c r="C21" s="743">
        <v>11</v>
      </c>
      <c r="D21" s="744"/>
      <c r="E21" s="209">
        <f>IF($M21="","",'入力'!C48)</f>
      </c>
      <c r="F21" s="210">
        <f>IF($M21="","",'入力'!D48)</f>
      </c>
      <c r="G21" s="211">
        <f>IF($M21="","",'入力'!G48)</f>
      </c>
      <c r="H21" s="212">
        <f>IF($M21="","",'入力'!L48)</f>
      </c>
      <c r="I21" s="194" t="s">
        <v>150</v>
      </c>
      <c r="J21" s="199">
        <f t="shared" si="0"/>
      </c>
      <c r="K21" s="743">
        <v>11</v>
      </c>
      <c r="L21" s="744"/>
      <c r="M21" s="304"/>
      <c r="N21" s="305"/>
      <c r="O21" s="306"/>
      <c r="P21" s="307"/>
      <c r="Q21" s="98" t="s">
        <v>150</v>
      </c>
      <c r="R21" s="773"/>
      <c r="S21" s="774"/>
    </row>
    <row r="22" spans="3:19" s="34" customFormat="1" ht="22.5" customHeight="1">
      <c r="C22" s="741">
        <v>12</v>
      </c>
      <c r="D22" s="742"/>
      <c r="E22" s="209">
        <f>IF($M22="","",'入力'!C49)</f>
      </c>
      <c r="F22" s="210">
        <f>IF($M22="","",'入力'!D49)</f>
      </c>
      <c r="G22" s="211">
        <f>IF($M22="","",'入力'!G49)</f>
      </c>
      <c r="H22" s="212">
        <f>IF($M22="","",'入力'!L49)</f>
      </c>
      <c r="I22" s="195" t="s">
        <v>150</v>
      </c>
      <c r="J22" s="199">
        <f t="shared" si="0"/>
      </c>
      <c r="K22" s="741">
        <v>12</v>
      </c>
      <c r="L22" s="742"/>
      <c r="M22" s="312"/>
      <c r="N22" s="313"/>
      <c r="O22" s="314"/>
      <c r="P22" s="311"/>
      <c r="Q22" s="99" t="s">
        <v>150</v>
      </c>
      <c r="R22" s="773"/>
      <c r="S22" s="774"/>
    </row>
    <row r="23" spans="3:19" s="34" customFormat="1" ht="22.5" customHeight="1">
      <c r="C23" s="743">
        <v>13</v>
      </c>
      <c r="D23" s="744"/>
      <c r="E23" s="209">
        <f>IF($M23="","",'入力'!C50)</f>
      </c>
      <c r="F23" s="210">
        <f>IF($M23="","",'入力'!D50)</f>
      </c>
      <c r="G23" s="211">
        <f>IF($M23="","",'入力'!G50)</f>
      </c>
      <c r="H23" s="212">
        <f>IF($M23="","",'入力'!L50)</f>
      </c>
      <c r="I23" s="194" t="s">
        <v>150</v>
      </c>
      <c r="J23" s="199">
        <f t="shared" si="0"/>
      </c>
      <c r="K23" s="743">
        <v>13</v>
      </c>
      <c r="L23" s="744"/>
      <c r="M23" s="304"/>
      <c r="N23" s="305"/>
      <c r="O23" s="306"/>
      <c r="P23" s="307"/>
      <c r="Q23" s="98" t="s">
        <v>150</v>
      </c>
      <c r="R23" s="773"/>
      <c r="S23" s="774"/>
    </row>
    <row r="24" spans="3:19" s="34" customFormat="1" ht="22.5" customHeight="1">
      <c r="C24" s="741">
        <v>14</v>
      </c>
      <c r="D24" s="742"/>
      <c r="E24" s="209">
        <f>IF($M24="","",'入力'!C51)</f>
      </c>
      <c r="F24" s="210">
        <f>IF($M24="","",'入力'!D51)</f>
      </c>
      <c r="G24" s="211">
        <f>IF($M24="","",'入力'!G51)</f>
      </c>
      <c r="H24" s="212">
        <f>IF($M24="","",'入力'!L51)</f>
      </c>
      <c r="I24" s="195" t="s">
        <v>150</v>
      </c>
      <c r="J24" s="199">
        <f t="shared" si="0"/>
      </c>
      <c r="K24" s="741">
        <v>14</v>
      </c>
      <c r="L24" s="742"/>
      <c r="M24" s="312"/>
      <c r="N24" s="313"/>
      <c r="O24" s="314"/>
      <c r="P24" s="311"/>
      <c r="Q24" s="99" t="s">
        <v>150</v>
      </c>
      <c r="R24" s="773"/>
      <c r="S24" s="774"/>
    </row>
    <row r="25" spans="3:19" s="34" customFormat="1" ht="22.5" customHeight="1">
      <c r="C25" s="743">
        <v>15</v>
      </c>
      <c r="D25" s="744"/>
      <c r="E25" s="209">
        <f>IF($M25="","",'入力'!C52)</f>
      </c>
      <c r="F25" s="210">
        <f>IF($M25="","",'入力'!D52)</f>
      </c>
      <c r="G25" s="211">
        <f>IF($M25="","",'入力'!G52)</f>
      </c>
      <c r="H25" s="212">
        <f>IF($M25="","",'入力'!L52)</f>
      </c>
      <c r="I25" s="194" t="s">
        <v>150</v>
      </c>
      <c r="J25" s="199">
        <f t="shared" si="0"/>
      </c>
      <c r="K25" s="743">
        <v>15</v>
      </c>
      <c r="L25" s="744"/>
      <c r="M25" s="304"/>
      <c r="N25" s="305"/>
      <c r="O25" s="306"/>
      <c r="P25" s="307"/>
      <c r="Q25" s="98" t="s">
        <v>150</v>
      </c>
      <c r="R25" s="773"/>
      <c r="S25" s="774"/>
    </row>
    <row r="26" spans="3:19" s="34" customFormat="1" ht="22.5" customHeight="1">
      <c r="C26" s="741">
        <v>16</v>
      </c>
      <c r="D26" s="742"/>
      <c r="E26" s="209">
        <f>IF($M26="","",'入力'!C53)</f>
      </c>
      <c r="F26" s="210">
        <f>IF($M26="","",'入力'!D53)</f>
      </c>
      <c r="G26" s="211">
        <f>IF($M26="","",'入力'!G53)</f>
      </c>
      <c r="H26" s="212">
        <f>IF($M26="","",'入力'!L53)</f>
      </c>
      <c r="I26" s="195" t="s">
        <v>150</v>
      </c>
      <c r="J26" s="199">
        <f t="shared" si="0"/>
      </c>
      <c r="K26" s="741">
        <v>16</v>
      </c>
      <c r="L26" s="742"/>
      <c r="M26" s="312"/>
      <c r="N26" s="313"/>
      <c r="O26" s="314"/>
      <c r="P26" s="311"/>
      <c r="Q26" s="99" t="s">
        <v>150</v>
      </c>
      <c r="R26" s="773"/>
      <c r="S26" s="774"/>
    </row>
    <row r="27" spans="3:19" s="34" customFormat="1" ht="22.5" customHeight="1">
      <c r="C27" s="743">
        <v>17</v>
      </c>
      <c r="D27" s="744"/>
      <c r="E27" s="209">
        <f>IF($M27="","",'入力'!C54)</f>
      </c>
      <c r="F27" s="210">
        <f>IF($M27="","",'入力'!D54)</f>
      </c>
      <c r="G27" s="211">
        <f>IF($M27="","",'入力'!G54)</f>
      </c>
      <c r="H27" s="212">
        <f>IF($M27="","",'入力'!L54)</f>
      </c>
      <c r="I27" s="194" t="s">
        <v>150</v>
      </c>
      <c r="J27" s="199">
        <f t="shared" si="0"/>
      </c>
      <c r="K27" s="743">
        <v>17</v>
      </c>
      <c r="L27" s="744"/>
      <c r="M27" s="304"/>
      <c r="N27" s="305"/>
      <c r="O27" s="306"/>
      <c r="P27" s="307"/>
      <c r="Q27" s="98" t="s">
        <v>150</v>
      </c>
      <c r="R27" s="773"/>
      <c r="S27" s="774"/>
    </row>
    <row r="28" spans="3:19" s="34" customFormat="1" ht="22.5" customHeight="1" thickBot="1">
      <c r="C28" s="748">
        <v>18</v>
      </c>
      <c r="D28" s="749"/>
      <c r="E28" s="213">
        <f>IF($M28="","",'入力'!C55)</f>
      </c>
      <c r="F28" s="214">
        <f>IF($M28="","",'入力'!D55)</f>
      </c>
      <c r="G28" s="215">
        <f>IF($M28="","",'入力'!G55)</f>
      </c>
      <c r="H28" s="216">
        <f>IF($M28="","",'入力'!L55)</f>
      </c>
      <c r="I28" s="198" t="s">
        <v>150</v>
      </c>
      <c r="J28" s="199">
        <f t="shared" si="0"/>
      </c>
      <c r="K28" s="748">
        <v>18</v>
      </c>
      <c r="L28" s="749"/>
      <c r="M28" s="315"/>
      <c r="N28" s="316"/>
      <c r="O28" s="317"/>
      <c r="P28" s="318"/>
      <c r="Q28" s="197" t="s">
        <v>150</v>
      </c>
      <c r="R28" s="789"/>
      <c r="S28" s="790"/>
    </row>
    <row r="29" spans="3:18" ht="7.5" customHeight="1" thickBot="1">
      <c r="C29" s="779"/>
      <c r="D29" s="779"/>
      <c r="E29" s="779"/>
      <c r="F29" s="779"/>
      <c r="G29" s="779"/>
      <c r="H29" s="779"/>
      <c r="I29" s="779"/>
      <c r="J29" s="779"/>
      <c r="K29" s="779"/>
      <c r="L29" s="779"/>
      <c r="M29" s="779"/>
      <c r="N29" s="779"/>
      <c r="O29" s="779"/>
      <c r="P29" s="779"/>
      <c r="Q29" s="779"/>
      <c r="R29" s="187"/>
    </row>
    <row r="30" spans="3:19" ht="22.5" customHeight="1" thickBot="1">
      <c r="C30" s="736" t="s">
        <v>156</v>
      </c>
      <c r="D30" s="737"/>
      <c r="E30" s="737"/>
      <c r="F30" s="737"/>
      <c r="G30" s="737"/>
      <c r="H30" s="737"/>
      <c r="I30" s="740"/>
      <c r="J30" s="775" t="str">
        <f>'入力'!C16&amp;"　"&amp;'入力'!D16</f>
        <v>　</v>
      </c>
      <c r="K30" s="776"/>
      <c r="L30" s="776"/>
      <c r="M30" s="776"/>
      <c r="N30" s="776"/>
      <c r="O30" s="776"/>
      <c r="P30" s="776"/>
      <c r="Q30" s="777"/>
      <c r="R30" s="196"/>
      <c r="S30" s="180"/>
    </row>
    <row r="31" spans="3:37" ht="22.5" customHeight="1">
      <c r="C31" s="200"/>
      <c r="D31" s="792" t="s">
        <v>343</v>
      </c>
      <c r="E31" s="792"/>
      <c r="F31" s="792"/>
      <c r="G31" s="792"/>
      <c r="H31" s="792"/>
      <c r="I31" s="792"/>
      <c r="J31" s="793"/>
      <c r="K31" s="793"/>
      <c r="L31" s="793"/>
      <c r="M31" s="793"/>
      <c r="N31" s="793"/>
      <c r="O31" s="793"/>
      <c r="P31" s="793"/>
      <c r="Q31" s="793"/>
      <c r="R31" s="200"/>
      <c r="S31" s="200"/>
      <c r="T31" s="200"/>
      <c r="U31" s="200"/>
      <c r="V31" s="200"/>
      <c r="W31" s="200"/>
      <c r="X31" s="200"/>
      <c r="Y31" s="200"/>
      <c r="Z31" s="200"/>
      <c r="AA31" s="200"/>
      <c r="AB31" s="200"/>
      <c r="AC31" s="200"/>
      <c r="AD31" s="200"/>
      <c r="AE31" s="200"/>
      <c r="AF31" s="200"/>
      <c r="AG31" s="200"/>
      <c r="AH31" s="200"/>
      <c r="AI31" s="200"/>
      <c r="AJ31" s="200"/>
      <c r="AK31" s="200"/>
    </row>
    <row r="32" spans="4:10" ht="22.5" customHeight="1">
      <c r="D32" s="489" t="s">
        <v>157</v>
      </c>
      <c r="E32" s="489"/>
      <c r="F32" s="489"/>
      <c r="G32" s="489"/>
      <c r="H32" s="489"/>
      <c r="I32" s="489"/>
      <c r="J32" s="489"/>
    </row>
    <row r="33" spans="4:19" ht="22.5" customHeight="1">
      <c r="D33" s="778" t="s">
        <v>344</v>
      </c>
      <c r="E33" s="778"/>
      <c r="F33" s="778"/>
      <c r="G33" s="319"/>
      <c r="H33" s="34" t="s">
        <v>24</v>
      </c>
      <c r="I33" s="778">
        <f>F6</f>
      </c>
      <c r="J33" s="778"/>
      <c r="K33" s="778"/>
      <c r="L33" s="778"/>
      <c r="M33" s="778"/>
      <c r="N33" s="34" t="s">
        <v>158</v>
      </c>
      <c r="O33" s="34"/>
      <c r="P33" s="791" t="str">
        <f>'入力'!C25&amp;"　"&amp;'入力'!D25&amp;"　　"</f>
        <v>　　　</v>
      </c>
      <c r="Q33" s="791"/>
      <c r="R33" s="791"/>
      <c r="S33" s="340" t="s">
        <v>209</v>
      </c>
    </row>
    <row r="34" spans="4:19" ht="22.5" customHeight="1">
      <c r="D34" s="34"/>
      <c r="E34" s="427" t="s">
        <v>159</v>
      </c>
      <c r="F34" s="427"/>
      <c r="G34" s="427"/>
      <c r="H34" s="427"/>
      <c r="I34" s="427"/>
      <c r="J34" s="427"/>
      <c r="K34" s="427"/>
      <c r="L34" s="427"/>
      <c r="M34" s="427"/>
      <c r="N34" s="427"/>
      <c r="O34" s="34"/>
      <c r="P34" s="34"/>
      <c r="Q34" s="34"/>
      <c r="R34" s="34"/>
      <c r="S34" s="34"/>
    </row>
    <row r="35" spans="4:19" ht="15" customHeight="1">
      <c r="D35" s="788" t="s">
        <v>266</v>
      </c>
      <c r="E35" s="788"/>
      <c r="F35" s="788"/>
      <c r="G35" s="788"/>
      <c r="H35" s="788"/>
      <c r="I35" s="788"/>
      <c r="J35" s="788"/>
      <c r="K35" s="788"/>
      <c r="L35" s="788"/>
      <c r="M35" s="788"/>
      <c r="N35" s="788"/>
      <c r="O35" s="788"/>
      <c r="P35" s="788"/>
      <c r="Q35" s="788"/>
      <c r="R35" s="788"/>
      <c r="S35" s="188"/>
    </row>
    <row r="36" spans="4:19" ht="30" customHeight="1">
      <c r="D36" s="788" t="s">
        <v>317</v>
      </c>
      <c r="E36" s="788"/>
      <c r="F36" s="788"/>
      <c r="G36" s="788"/>
      <c r="H36" s="788"/>
      <c r="I36" s="788"/>
      <c r="J36" s="788"/>
      <c r="K36" s="788"/>
      <c r="L36" s="788"/>
      <c r="M36" s="788"/>
      <c r="N36" s="788"/>
      <c r="O36" s="788"/>
      <c r="P36" s="788"/>
      <c r="Q36" s="788"/>
      <c r="R36" s="788"/>
      <c r="S36" s="188"/>
    </row>
    <row r="37" spans="4:19" ht="30" customHeight="1">
      <c r="D37" s="788" t="s">
        <v>318</v>
      </c>
      <c r="E37" s="788"/>
      <c r="F37" s="788"/>
      <c r="G37" s="788"/>
      <c r="H37" s="788"/>
      <c r="I37" s="788"/>
      <c r="J37" s="788"/>
      <c r="K37" s="788"/>
      <c r="L37" s="788"/>
      <c r="M37" s="788"/>
      <c r="N37" s="788"/>
      <c r="O37" s="788"/>
      <c r="P37" s="788"/>
      <c r="Q37" s="788"/>
      <c r="R37" s="788"/>
      <c r="S37" s="188"/>
    </row>
    <row r="38" spans="4:19" ht="13.5" customHeight="1">
      <c r="D38" s="788" t="s">
        <v>267</v>
      </c>
      <c r="E38" s="788"/>
      <c r="F38" s="788"/>
      <c r="G38" s="788"/>
      <c r="H38" s="788"/>
      <c r="I38" s="788"/>
      <c r="J38" s="788"/>
      <c r="K38" s="788"/>
      <c r="L38" s="788"/>
      <c r="M38" s="788"/>
      <c r="N38" s="788"/>
      <c r="O38" s="788"/>
      <c r="P38" s="788"/>
      <c r="Q38" s="788"/>
      <c r="R38" s="788"/>
      <c r="S38" s="188"/>
    </row>
  </sheetData>
  <sheetProtection selectLockedCells="1"/>
  <mergeCells count="94">
    <mergeCell ref="R26:S26"/>
    <mergeCell ref="D35:R35"/>
    <mergeCell ref="D36:R36"/>
    <mergeCell ref="D37:R37"/>
    <mergeCell ref="D38:R38"/>
    <mergeCell ref="R27:S27"/>
    <mergeCell ref="R28:S28"/>
    <mergeCell ref="P33:R33"/>
    <mergeCell ref="D31:Q31"/>
    <mergeCell ref="R16:S16"/>
    <mergeCell ref="R17:S17"/>
    <mergeCell ref="R18:S18"/>
    <mergeCell ref="R19:S19"/>
    <mergeCell ref="R20:S20"/>
    <mergeCell ref="R25:S25"/>
    <mergeCell ref="B1:T1"/>
    <mergeCell ref="K27:L27"/>
    <mergeCell ref="K28:L28"/>
    <mergeCell ref="C29:Q29"/>
    <mergeCell ref="C4:Q4"/>
    <mergeCell ref="N9:S9"/>
    <mergeCell ref="N10:S10"/>
    <mergeCell ref="R13:S13"/>
    <mergeCell ref="R14:S14"/>
    <mergeCell ref="R15:S15"/>
    <mergeCell ref="K8:S8"/>
    <mergeCell ref="R21:S21"/>
    <mergeCell ref="R22:S22"/>
    <mergeCell ref="R23:S23"/>
    <mergeCell ref="R24:S24"/>
    <mergeCell ref="E34:N34"/>
    <mergeCell ref="J30:Q30"/>
    <mergeCell ref="D33:F33"/>
    <mergeCell ref="I33:M33"/>
    <mergeCell ref="D32:J32"/>
    <mergeCell ref="C5:Q5"/>
    <mergeCell ref="F6:K6"/>
    <mergeCell ref="K21:L21"/>
    <mergeCell ref="L6:M6"/>
    <mergeCell ref="N11:S11"/>
    <mergeCell ref="N12:S12"/>
    <mergeCell ref="C11:E11"/>
    <mergeCell ref="C12:E12"/>
    <mergeCell ref="P13:Q13"/>
    <mergeCell ref="K14:L14"/>
    <mergeCell ref="K25:L25"/>
    <mergeCell ref="K26:L26"/>
    <mergeCell ref="K15:L15"/>
    <mergeCell ref="K16:L16"/>
    <mergeCell ref="K17:L17"/>
    <mergeCell ref="K18:L18"/>
    <mergeCell ref="K22:L22"/>
    <mergeCell ref="K23:L23"/>
    <mergeCell ref="K19:L19"/>
    <mergeCell ref="K20:L20"/>
    <mergeCell ref="F12:G12"/>
    <mergeCell ref="K9:M9"/>
    <mergeCell ref="K10:M10"/>
    <mergeCell ref="K11:M11"/>
    <mergeCell ref="H12:I12"/>
    <mergeCell ref="K24:L24"/>
    <mergeCell ref="H13:I13"/>
    <mergeCell ref="K13:L13"/>
    <mergeCell ref="M13:N13"/>
    <mergeCell ref="K12:M12"/>
    <mergeCell ref="C8:I8"/>
    <mergeCell ref="F9:G9"/>
    <mergeCell ref="H9:I9"/>
    <mergeCell ref="F10:G10"/>
    <mergeCell ref="H10:I10"/>
    <mergeCell ref="F11:G11"/>
    <mergeCell ref="H11:I11"/>
    <mergeCell ref="C9:E9"/>
    <mergeCell ref="C10:E10"/>
    <mergeCell ref="C24:D24"/>
    <mergeCell ref="C25:D25"/>
    <mergeCell ref="C26:D26"/>
    <mergeCell ref="C27:D27"/>
    <mergeCell ref="C28:D28"/>
    <mergeCell ref="E13:F13"/>
    <mergeCell ref="C18:D18"/>
    <mergeCell ref="C19:D19"/>
    <mergeCell ref="C20:D20"/>
    <mergeCell ref="C21:D21"/>
    <mergeCell ref="C6:E6"/>
    <mergeCell ref="N6:Q6"/>
    <mergeCell ref="C30:I30"/>
    <mergeCell ref="C22:D22"/>
    <mergeCell ref="C23:D23"/>
    <mergeCell ref="C13:D13"/>
    <mergeCell ref="C14:D14"/>
    <mergeCell ref="C15:D15"/>
    <mergeCell ref="C16:D16"/>
    <mergeCell ref="C17:D17"/>
  </mergeCells>
  <dataValidations count="1">
    <dataValidation type="whole" allowBlank="1" showInputMessage="1" showErrorMessage="1" sqref="R14:S28">
      <formula1>500000000</formula1>
      <formula2>699999999</formula2>
    </dataValidation>
  </dataValidations>
  <printOptions horizontalCentered="1" verticalCentered="1"/>
  <pageMargins left="0.2362204724409449" right="0.2362204724409449" top="0.6692913385826772" bottom="0.6692913385826772" header="0.31496062992125984" footer="0.31496062992125984"/>
  <pageSetup horizontalDpi="600" verticalDpi="600" orientation="portrait" paperSize="9" scale="99"/>
</worksheet>
</file>

<file path=xl/worksheets/sheet11.xml><?xml version="1.0" encoding="utf-8"?>
<worksheet xmlns="http://schemas.openxmlformats.org/spreadsheetml/2006/main" xmlns:r="http://schemas.openxmlformats.org/officeDocument/2006/relationships">
  <dimension ref="A1:I36"/>
  <sheetViews>
    <sheetView zoomScalePageLayoutView="0" workbookViewId="0" topLeftCell="A19">
      <selection activeCell="F24" sqref="F24:G24"/>
    </sheetView>
  </sheetViews>
  <sheetFormatPr defaultColWidth="8.875" defaultRowHeight="13.5"/>
  <cols>
    <col min="1" max="1" width="0.6171875" style="0" customWidth="1"/>
    <col min="2" max="2" width="4.50390625" style="0" customWidth="1"/>
    <col min="3" max="3" width="6.00390625" style="0" customWidth="1"/>
    <col min="4" max="4" width="15.00390625" style="0" customWidth="1"/>
    <col min="5" max="5" width="3.00390625" style="0" customWidth="1"/>
    <col min="6" max="6" width="22.375" style="0" customWidth="1"/>
    <col min="7" max="7" width="22.875" style="0" customWidth="1"/>
    <col min="8" max="8" width="14.875" style="0" customWidth="1"/>
    <col min="9" max="9" width="0.6171875" style="0" customWidth="1"/>
  </cols>
  <sheetData>
    <row r="1" spans="1:9" ht="13.5">
      <c r="A1" s="376"/>
      <c r="B1" s="376"/>
      <c r="C1" s="376"/>
      <c r="D1" s="376"/>
      <c r="E1" s="376"/>
      <c r="F1" s="376"/>
      <c r="G1" s="376"/>
      <c r="H1" s="377" t="s">
        <v>507</v>
      </c>
      <c r="I1" s="376"/>
    </row>
    <row r="2" spans="1:9" ht="13.5">
      <c r="A2" s="376"/>
      <c r="B2" s="455" t="s">
        <v>404</v>
      </c>
      <c r="C2" s="455"/>
      <c r="D2" s="455"/>
      <c r="E2" s="455"/>
      <c r="F2" s="376"/>
      <c r="G2" s="376"/>
      <c r="H2" s="376"/>
      <c r="I2" s="376"/>
    </row>
    <row r="3" spans="1:9" ht="13.5">
      <c r="A3" s="376"/>
      <c r="B3" s="455" t="s">
        <v>455</v>
      </c>
      <c r="C3" s="455"/>
      <c r="D3" s="455"/>
      <c r="E3" s="455"/>
      <c r="F3" s="376"/>
      <c r="G3" s="376"/>
      <c r="H3" s="376"/>
      <c r="I3" s="376"/>
    </row>
    <row r="4" spans="1:9" ht="13.5">
      <c r="A4" s="376"/>
      <c r="B4" s="376"/>
      <c r="C4" s="375"/>
      <c r="D4" s="376"/>
      <c r="E4" s="376"/>
      <c r="F4" s="376"/>
      <c r="G4" s="455" t="s">
        <v>456</v>
      </c>
      <c r="H4" s="455"/>
      <c r="I4" s="376"/>
    </row>
    <row r="5" spans="1:9" ht="13.5">
      <c r="A5" s="376"/>
      <c r="B5" s="376"/>
      <c r="C5" s="376"/>
      <c r="D5" s="376"/>
      <c r="E5" s="376"/>
      <c r="F5" s="376"/>
      <c r="G5" s="455" t="s">
        <v>457</v>
      </c>
      <c r="H5" s="455"/>
      <c r="I5" s="376"/>
    </row>
    <row r="6" spans="1:9" ht="13.5">
      <c r="A6" s="376"/>
      <c r="B6" s="376"/>
      <c r="C6" s="376"/>
      <c r="D6" s="376"/>
      <c r="E6" s="376"/>
      <c r="F6" s="376"/>
      <c r="G6" s="455" t="s">
        <v>458</v>
      </c>
      <c r="H6" s="455"/>
      <c r="I6" s="376"/>
    </row>
    <row r="7" spans="1:9" ht="13.5">
      <c r="A7" s="376"/>
      <c r="B7" s="375"/>
      <c r="C7" s="375"/>
      <c r="D7" s="376"/>
      <c r="E7" s="376"/>
      <c r="F7" s="376"/>
      <c r="G7" s="376"/>
      <c r="H7" s="376"/>
      <c r="I7" s="376"/>
    </row>
    <row r="8" spans="1:9" ht="13.5">
      <c r="A8" s="376"/>
      <c r="B8" s="445" t="str">
        <f>G4&amp;" "&amp;G5</f>
        <v>平成29年度全国中学校体育大会 第47回全国中学校バスケットボール大会</v>
      </c>
      <c r="C8" s="445"/>
      <c r="D8" s="445"/>
      <c r="E8" s="445"/>
      <c r="F8" s="445"/>
      <c r="G8" s="445"/>
      <c r="H8" s="445"/>
      <c r="I8" s="376"/>
    </row>
    <row r="9" spans="1:9" ht="16.5">
      <c r="A9" s="376"/>
      <c r="B9" s="451" t="s">
        <v>508</v>
      </c>
      <c r="C9" s="451"/>
      <c r="D9" s="451"/>
      <c r="E9" s="451"/>
      <c r="F9" s="451"/>
      <c r="G9" s="451"/>
      <c r="H9" s="451"/>
      <c r="I9" s="376"/>
    </row>
    <row r="10" spans="1:9" ht="13.5">
      <c r="A10" s="376"/>
      <c r="B10" s="375"/>
      <c r="C10" s="375"/>
      <c r="D10" s="376"/>
      <c r="E10" s="376"/>
      <c r="F10" s="376"/>
      <c r="G10" s="376"/>
      <c r="H10" s="376"/>
      <c r="I10" s="376"/>
    </row>
    <row r="11" spans="1:9" ht="72" customHeight="1">
      <c r="A11" s="376"/>
      <c r="B11" s="439" t="s">
        <v>509</v>
      </c>
      <c r="C11" s="439"/>
      <c r="D11" s="439"/>
      <c r="E11" s="439"/>
      <c r="F11" s="439"/>
      <c r="G11" s="439"/>
      <c r="H11" s="439"/>
      <c r="I11" s="376"/>
    </row>
    <row r="12" spans="1:9" ht="13.5">
      <c r="A12" s="376"/>
      <c r="B12" s="376"/>
      <c r="C12" s="376"/>
      <c r="D12" s="376"/>
      <c r="E12" s="376"/>
      <c r="F12" s="376"/>
      <c r="G12" s="376"/>
      <c r="H12" s="376"/>
      <c r="I12" s="376"/>
    </row>
    <row r="13" spans="1:9" ht="13.5" customHeight="1">
      <c r="A13" s="376"/>
      <c r="B13" s="397">
        <v>1</v>
      </c>
      <c r="C13" s="376" t="s">
        <v>510</v>
      </c>
      <c r="D13" s="376"/>
      <c r="E13" s="376"/>
      <c r="F13" s="376"/>
      <c r="G13" s="376"/>
      <c r="H13" s="376"/>
      <c r="I13" s="376"/>
    </row>
    <row r="14" spans="1:9" ht="14.25" customHeight="1">
      <c r="A14" s="376"/>
      <c r="B14" s="376"/>
      <c r="C14" s="794" t="s">
        <v>511</v>
      </c>
      <c r="D14" s="794"/>
      <c r="E14" s="794"/>
      <c r="F14" s="794"/>
      <c r="G14" s="794"/>
      <c r="H14" s="794"/>
      <c r="I14" s="376"/>
    </row>
    <row r="15" spans="1:9" ht="15" customHeight="1">
      <c r="A15" s="376"/>
      <c r="B15" s="376"/>
      <c r="C15" s="413" t="s">
        <v>512</v>
      </c>
      <c r="D15" s="417" t="s">
        <v>513</v>
      </c>
      <c r="E15" s="417"/>
      <c r="F15" s="795" t="s">
        <v>514</v>
      </c>
      <c r="G15" s="795"/>
      <c r="H15" s="376"/>
      <c r="I15" s="376"/>
    </row>
    <row r="16" spans="1:9" ht="60" customHeight="1">
      <c r="A16" s="376"/>
      <c r="B16" s="376"/>
      <c r="C16" s="413" t="s">
        <v>515</v>
      </c>
      <c r="D16" s="417" t="s">
        <v>516</v>
      </c>
      <c r="E16" s="417"/>
      <c r="F16" s="796" t="s">
        <v>517</v>
      </c>
      <c r="G16" s="795"/>
      <c r="H16" s="376"/>
      <c r="I16" s="376"/>
    </row>
    <row r="17" spans="1:9" ht="14.25" customHeight="1">
      <c r="A17" s="376"/>
      <c r="B17" s="376"/>
      <c r="C17" s="413" t="s">
        <v>518</v>
      </c>
      <c r="D17" s="417" t="s">
        <v>519</v>
      </c>
      <c r="E17" s="417"/>
      <c r="F17" s="795" t="s">
        <v>520</v>
      </c>
      <c r="G17" s="795"/>
      <c r="H17" s="376"/>
      <c r="I17" s="376"/>
    </row>
    <row r="18" spans="1:9" ht="21.75" customHeight="1">
      <c r="A18" s="376"/>
      <c r="B18" s="376"/>
      <c r="C18" s="413" t="s">
        <v>521</v>
      </c>
      <c r="D18" s="417" t="s">
        <v>522</v>
      </c>
      <c r="E18" s="417"/>
      <c r="F18" s="795" t="s">
        <v>523</v>
      </c>
      <c r="G18" s="795"/>
      <c r="H18" s="376"/>
      <c r="I18" s="376"/>
    </row>
    <row r="19" spans="1:9" ht="13.5">
      <c r="A19" s="376"/>
      <c r="B19" s="376"/>
      <c r="C19" s="413" t="s">
        <v>524</v>
      </c>
      <c r="D19" s="417" t="s">
        <v>525</v>
      </c>
      <c r="E19" s="417"/>
      <c r="F19" s="795" t="s">
        <v>526</v>
      </c>
      <c r="G19" s="795"/>
      <c r="H19" s="376"/>
      <c r="I19" s="376"/>
    </row>
    <row r="20" spans="1:9" ht="13.5">
      <c r="A20" s="376"/>
      <c r="B20" s="376"/>
      <c r="C20" s="413"/>
      <c r="D20" s="417"/>
      <c r="E20" s="417"/>
      <c r="F20" s="418"/>
      <c r="G20" s="418"/>
      <c r="H20" s="376"/>
      <c r="I20" s="376"/>
    </row>
    <row r="21" spans="1:9" ht="13.5">
      <c r="A21" s="376"/>
      <c r="B21" s="376"/>
      <c r="C21" s="397"/>
      <c r="D21" s="376"/>
      <c r="E21" s="376"/>
      <c r="F21" s="376"/>
      <c r="G21" s="376"/>
      <c r="H21" s="376"/>
      <c r="I21" s="376"/>
    </row>
    <row r="22" spans="1:9" ht="13.5" customHeight="1">
      <c r="A22" s="376"/>
      <c r="B22" s="397">
        <v>2</v>
      </c>
      <c r="C22" s="376" t="s">
        <v>527</v>
      </c>
      <c r="D22" s="376"/>
      <c r="E22" s="376"/>
      <c r="F22" s="376"/>
      <c r="G22" s="376"/>
      <c r="H22" s="376"/>
      <c r="I22" s="376"/>
    </row>
    <row r="23" spans="1:9" ht="42.75" customHeight="1">
      <c r="A23" s="376"/>
      <c r="B23" s="376"/>
      <c r="C23" s="797" t="s">
        <v>528</v>
      </c>
      <c r="D23" s="797"/>
      <c r="E23" s="797"/>
      <c r="F23" s="797"/>
      <c r="G23" s="797"/>
      <c r="H23" s="797"/>
      <c r="I23" s="376"/>
    </row>
    <row r="24" spans="1:9" ht="13.5" customHeight="1">
      <c r="A24" s="376"/>
      <c r="B24" s="376"/>
      <c r="C24" s="413" t="s">
        <v>529</v>
      </c>
      <c r="D24" s="417" t="s">
        <v>513</v>
      </c>
      <c r="E24" s="417"/>
      <c r="F24" s="795" t="s">
        <v>548</v>
      </c>
      <c r="G24" s="795"/>
      <c r="H24" s="376"/>
      <c r="I24" s="376"/>
    </row>
    <row r="25" spans="1:9" ht="63" customHeight="1">
      <c r="A25" s="376"/>
      <c r="B25" s="376"/>
      <c r="C25" s="413" t="s">
        <v>530</v>
      </c>
      <c r="D25" s="417" t="s">
        <v>516</v>
      </c>
      <c r="E25" s="417"/>
      <c r="F25" s="796" t="s">
        <v>517</v>
      </c>
      <c r="G25" s="795"/>
      <c r="H25" s="376"/>
      <c r="I25" s="376"/>
    </row>
    <row r="26" spans="1:9" ht="15" customHeight="1">
      <c r="A26" s="376"/>
      <c r="B26" s="376"/>
      <c r="C26" s="413" t="s">
        <v>518</v>
      </c>
      <c r="D26" s="417" t="s">
        <v>519</v>
      </c>
      <c r="E26" s="417"/>
      <c r="F26" s="795" t="s">
        <v>531</v>
      </c>
      <c r="G26" s="795"/>
      <c r="H26" s="376"/>
      <c r="I26" s="376"/>
    </row>
    <row r="27" spans="1:9" ht="15" customHeight="1">
      <c r="A27" s="376"/>
      <c r="B27" s="376"/>
      <c r="C27" s="413" t="s">
        <v>532</v>
      </c>
      <c r="D27" s="417" t="s">
        <v>522</v>
      </c>
      <c r="E27" s="417"/>
      <c r="F27" s="795" t="s">
        <v>533</v>
      </c>
      <c r="G27" s="795"/>
      <c r="H27" s="376"/>
      <c r="I27" s="376"/>
    </row>
    <row r="28" spans="1:9" ht="15" customHeight="1">
      <c r="A28" s="376"/>
      <c r="B28" s="376"/>
      <c r="C28" s="413" t="s">
        <v>524</v>
      </c>
      <c r="D28" s="417" t="s">
        <v>525</v>
      </c>
      <c r="E28" s="417"/>
      <c r="F28" s="795" t="s">
        <v>534</v>
      </c>
      <c r="G28" s="795"/>
      <c r="H28" s="376"/>
      <c r="I28" s="376"/>
    </row>
    <row r="29" spans="1:9" ht="54.75" customHeight="1">
      <c r="A29" s="376"/>
      <c r="B29" s="376"/>
      <c r="C29" s="413" t="s">
        <v>535</v>
      </c>
      <c r="D29" s="417" t="s">
        <v>536</v>
      </c>
      <c r="E29" s="417"/>
      <c r="F29" s="796" t="s">
        <v>537</v>
      </c>
      <c r="G29" s="796"/>
      <c r="H29" s="376"/>
      <c r="I29" s="376"/>
    </row>
    <row r="30" spans="1:9" ht="18" customHeight="1">
      <c r="A30" s="376"/>
      <c r="B30" s="421"/>
      <c r="C30" s="798" t="s">
        <v>471</v>
      </c>
      <c r="D30" s="799"/>
      <c r="E30" s="799"/>
      <c r="F30" s="799"/>
      <c r="G30" s="799"/>
      <c r="H30" s="800"/>
      <c r="I30" s="421"/>
    </row>
    <row r="31" spans="1:9" ht="15" customHeight="1">
      <c r="A31" s="376"/>
      <c r="B31" s="422"/>
      <c r="C31" s="801" t="s">
        <v>538</v>
      </c>
      <c r="D31" s="802"/>
      <c r="E31" s="802"/>
      <c r="F31" s="802"/>
      <c r="G31" s="802"/>
      <c r="H31" s="803"/>
      <c r="I31" s="409"/>
    </row>
    <row r="32" spans="1:9" ht="16.5" customHeight="1">
      <c r="A32" s="376"/>
      <c r="B32" s="376"/>
      <c r="C32" s="432" t="s">
        <v>473</v>
      </c>
      <c r="D32" s="433"/>
      <c r="E32" s="433"/>
      <c r="F32" s="433"/>
      <c r="G32" s="433"/>
      <c r="H32" s="434"/>
      <c r="I32" s="420"/>
    </row>
    <row r="33" spans="1:9" ht="15" customHeight="1">
      <c r="A33" s="376"/>
      <c r="B33" s="376"/>
      <c r="C33" s="432" t="s">
        <v>474</v>
      </c>
      <c r="D33" s="433"/>
      <c r="E33" s="433"/>
      <c r="F33" s="433"/>
      <c r="G33" s="433"/>
      <c r="H33" s="434"/>
      <c r="I33" s="420"/>
    </row>
    <row r="34" spans="1:9" ht="13.5">
      <c r="A34" s="376"/>
      <c r="B34" s="376"/>
      <c r="C34" s="432" t="s">
        <v>541</v>
      </c>
      <c r="D34" s="433"/>
      <c r="E34" s="433"/>
      <c r="F34" s="433"/>
      <c r="G34" s="433"/>
      <c r="H34" s="434"/>
      <c r="I34" s="420"/>
    </row>
    <row r="35" spans="1:9" ht="13.5">
      <c r="A35" s="376"/>
      <c r="B35" s="376"/>
      <c r="C35" s="435" t="s">
        <v>475</v>
      </c>
      <c r="D35" s="436"/>
      <c r="E35" s="436"/>
      <c r="F35" s="436"/>
      <c r="G35" s="436"/>
      <c r="H35" s="437"/>
      <c r="I35" s="418"/>
    </row>
    <row r="36" spans="1:9" ht="13.5">
      <c r="A36" s="376"/>
      <c r="B36" s="376"/>
      <c r="C36" s="413"/>
      <c r="D36" s="417"/>
      <c r="E36" s="417"/>
      <c r="F36" s="419"/>
      <c r="G36" s="419"/>
      <c r="H36" s="376"/>
      <c r="I36" s="420"/>
    </row>
  </sheetData>
  <sheetProtection/>
  <mergeCells count="27">
    <mergeCell ref="C33:H33"/>
    <mergeCell ref="C34:H34"/>
    <mergeCell ref="C30:H30"/>
    <mergeCell ref="C31:H31"/>
    <mergeCell ref="C35:H35"/>
    <mergeCell ref="F27:G27"/>
    <mergeCell ref="F28:G28"/>
    <mergeCell ref="F29:G29"/>
    <mergeCell ref="C32:H32"/>
    <mergeCell ref="F18:G18"/>
    <mergeCell ref="F19:G19"/>
    <mergeCell ref="C23:H23"/>
    <mergeCell ref="F24:G24"/>
    <mergeCell ref="F25:G25"/>
    <mergeCell ref="F26:G26"/>
    <mergeCell ref="B9:H9"/>
    <mergeCell ref="B11:H11"/>
    <mergeCell ref="C14:H14"/>
    <mergeCell ref="F15:G15"/>
    <mergeCell ref="F16:G16"/>
    <mergeCell ref="F17:G17"/>
    <mergeCell ref="B2:E2"/>
    <mergeCell ref="B3:E3"/>
    <mergeCell ref="G4:H4"/>
    <mergeCell ref="G5:H5"/>
    <mergeCell ref="G6:H6"/>
    <mergeCell ref="B8:H8"/>
  </mergeCells>
  <printOptions/>
  <pageMargins left="0.75" right="0.75" top="1" bottom="1" header="0.3" footer="0.3"/>
  <pageSetup horizontalDpi="600" verticalDpi="600" orientation="portrait" paperSize="9" scale="98"/>
</worksheet>
</file>

<file path=xl/worksheets/sheet12.xml><?xml version="1.0" encoding="utf-8"?>
<worksheet xmlns="http://schemas.openxmlformats.org/spreadsheetml/2006/main" xmlns:r="http://schemas.openxmlformats.org/officeDocument/2006/relationships">
  <dimension ref="B1:AD21"/>
  <sheetViews>
    <sheetView zoomScalePageLayoutView="0" workbookViewId="0" topLeftCell="A7">
      <selection activeCell="H1" sqref="H1:I1"/>
    </sheetView>
  </sheetViews>
  <sheetFormatPr defaultColWidth="9.00390625" defaultRowHeight="13.5"/>
  <cols>
    <col min="1" max="1" width="1.1210937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1" width="17.50390625" style="5" customWidth="1"/>
    <col min="12" max="27" width="6.875" style="5" customWidth="1"/>
    <col min="28" max="16384" width="9.00390625" style="5" customWidth="1"/>
  </cols>
  <sheetData>
    <row r="1" spans="2:30" ht="39" customHeight="1">
      <c r="B1" s="722" t="s">
        <v>214</v>
      </c>
      <c r="C1" s="722"/>
      <c r="D1" s="722"/>
      <c r="E1" s="722"/>
      <c r="F1" s="722"/>
      <c r="G1" s="722"/>
      <c r="H1" s="723" t="s">
        <v>373</v>
      </c>
      <c r="I1" s="723"/>
      <c r="J1" s="221"/>
      <c r="K1" s="228"/>
      <c r="L1" s="228"/>
      <c r="M1" s="228"/>
      <c r="N1" s="228"/>
      <c r="O1" s="228"/>
      <c r="P1" s="228"/>
      <c r="Q1" s="228"/>
      <c r="R1" s="228"/>
      <c r="S1" s="228"/>
      <c r="T1" s="228"/>
      <c r="U1" s="228"/>
      <c r="V1" s="228"/>
      <c r="W1" s="228"/>
      <c r="X1" s="228"/>
      <c r="Y1" s="228"/>
      <c r="Z1" s="228"/>
      <c r="AA1" s="228"/>
      <c r="AB1" s="228"/>
      <c r="AC1" s="228"/>
      <c r="AD1" s="228"/>
    </row>
    <row r="2" spans="2:30" ht="39" customHeight="1">
      <c r="B2" s="334" t="s">
        <v>332</v>
      </c>
      <c r="C2" s="220"/>
      <c r="D2" s="220"/>
      <c r="E2" s="220"/>
      <c r="F2" s="220"/>
      <c r="G2" s="220"/>
      <c r="I2" s="241" t="s">
        <v>350</v>
      </c>
      <c r="J2" s="245" t="s">
        <v>221</v>
      </c>
      <c r="K2" s="228"/>
      <c r="L2" s="228"/>
      <c r="M2" s="228"/>
      <c r="N2" s="228"/>
      <c r="O2" s="228"/>
      <c r="P2" s="228"/>
      <c r="Q2" s="228"/>
      <c r="R2" s="228"/>
      <c r="S2" s="228"/>
      <c r="T2" s="228"/>
      <c r="U2" s="228"/>
      <c r="V2" s="228"/>
      <c r="W2" s="228"/>
      <c r="X2" s="228"/>
      <c r="Y2" s="228"/>
      <c r="Z2" s="228"/>
      <c r="AA2" s="228"/>
      <c r="AB2" s="228"/>
      <c r="AC2" s="228"/>
      <c r="AD2" s="228"/>
    </row>
    <row r="3" spans="3:26" ht="16.5">
      <c r="C3" s="826" t="s">
        <v>342</v>
      </c>
      <c r="D3" s="826"/>
      <c r="E3" s="826"/>
      <c r="F3" s="826"/>
      <c r="G3" s="826"/>
      <c r="H3" s="826"/>
      <c r="I3" s="226"/>
      <c r="J3" s="226"/>
      <c r="K3" s="226"/>
      <c r="L3" s="226"/>
      <c r="M3" s="226"/>
      <c r="N3" s="226"/>
      <c r="O3" s="226"/>
      <c r="P3" s="226"/>
      <c r="Q3" s="226"/>
      <c r="R3" s="226"/>
      <c r="S3" s="226"/>
      <c r="T3" s="226"/>
      <c r="U3" s="226"/>
      <c r="V3" s="226"/>
      <c r="W3" s="226"/>
      <c r="X3" s="226"/>
      <c r="Y3" s="226"/>
      <c r="Z3" s="226"/>
    </row>
    <row r="4" spans="3:26" ht="24">
      <c r="C4" s="827" t="s">
        <v>217</v>
      </c>
      <c r="D4" s="827"/>
      <c r="E4" s="827"/>
      <c r="F4" s="827"/>
      <c r="G4" s="827"/>
      <c r="H4" s="827"/>
      <c r="I4" s="227"/>
      <c r="J4" s="227"/>
      <c r="K4" s="227"/>
      <c r="L4" s="227"/>
      <c r="M4" s="227"/>
      <c r="N4" s="227"/>
      <c r="O4" s="227"/>
      <c r="P4" s="227"/>
      <c r="Q4" s="227"/>
      <c r="R4" s="227"/>
      <c r="S4" s="227"/>
      <c r="T4" s="227"/>
      <c r="U4" s="227"/>
      <c r="V4" s="227"/>
      <c r="W4" s="227"/>
      <c r="X4" s="227"/>
      <c r="Y4" s="227"/>
      <c r="Z4" s="227"/>
    </row>
    <row r="5" spans="3:13" ht="18.75">
      <c r="C5" s="818"/>
      <c r="D5" s="818"/>
      <c r="E5" s="818"/>
      <c r="F5" s="818"/>
      <c r="G5" s="818"/>
      <c r="H5" s="818"/>
      <c r="K5" s="818" t="s">
        <v>220</v>
      </c>
      <c r="L5" s="818"/>
      <c r="M5" s="818"/>
    </row>
    <row r="6" spans="2:13" ht="17.25" customHeight="1" thickBot="1">
      <c r="B6" s="830" t="s">
        <v>215</v>
      </c>
      <c r="C6" s="830"/>
      <c r="D6" s="830"/>
      <c r="E6" s="830"/>
      <c r="F6" s="830"/>
      <c r="G6" s="830"/>
      <c r="H6" s="830"/>
      <c r="I6" s="830"/>
      <c r="J6" s="240"/>
      <c r="K6" s="819"/>
      <c r="L6" s="819"/>
      <c r="M6" s="819"/>
    </row>
    <row r="7" spans="2:30" ht="31.5" customHeight="1" thickBot="1">
      <c r="B7" s="23"/>
      <c r="C7" s="656"/>
      <c r="D7" s="656"/>
      <c r="E7" s="656"/>
      <c r="F7" s="656"/>
      <c r="G7" s="656"/>
      <c r="H7" s="656"/>
      <c r="I7" s="23"/>
      <c r="J7" s="23"/>
      <c r="K7" s="347" t="s">
        <v>218</v>
      </c>
      <c r="L7" s="810" t="s">
        <v>356</v>
      </c>
      <c r="M7" s="811"/>
      <c r="N7" s="811"/>
      <c r="O7" s="811"/>
      <c r="P7" s="811"/>
      <c r="Q7" s="812"/>
      <c r="R7" s="810" t="s">
        <v>357</v>
      </c>
      <c r="S7" s="811"/>
      <c r="T7" s="811"/>
      <c r="U7" s="812"/>
      <c r="V7" s="810" t="s">
        <v>358</v>
      </c>
      <c r="W7" s="811"/>
      <c r="X7" s="811"/>
      <c r="Y7" s="811"/>
      <c r="Z7" s="811"/>
      <c r="AA7" s="831"/>
      <c r="AD7" s="320"/>
    </row>
    <row r="8" spans="3:30" ht="31.5" customHeight="1" thickBot="1">
      <c r="C8" s="229" t="s">
        <v>146</v>
      </c>
      <c r="D8" s="813" t="str">
        <f>IF('入力'!D9="","　",'入力'!C9&amp;'入力'!D9&amp;"中学校")</f>
        <v>　</v>
      </c>
      <c r="E8" s="814"/>
      <c r="F8" s="815"/>
      <c r="G8" s="224" t="s">
        <v>212</v>
      </c>
      <c r="H8" s="230">
        <f>'入力'!C6</f>
        <v>0</v>
      </c>
      <c r="K8" s="348" t="s">
        <v>319</v>
      </c>
      <c r="L8" s="817" t="s">
        <v>362</v>
      </c>
      <c r="M8" s="809"/>
      <c r="N8" s="808" t="s">
        <v>363</v>
      </c>
      <c r="O8" s="809"/>
      <c r="P8" s="808" t="s">
        <v>364</v>
      </c>
      <c r="Q8" s="816"/>
      <c r="R8" s="808" t="s">
        <v>365</v>
      </c>
      <c r="S8" s="809"/>
      <c r="T8" s="808" t="s">
        <v>366</v>
      </c>
      <c r="U8" s="816"/>
      <c r="V8" s="808" t="s">
        <v>367</v>
      </c>
      <c r="W8" s="809"/>
      <c r="X8" s="808" t="s">
        <v>368</v>
      </c>
      <c r="Y8" s="809"/>
      <c r="Z8" s="808" t="s">
        <v>369</v>
      </c>
      <c r="AA8" s="832"/>
      <c r="AD8" s="320"/>
    </row>
    <row r="9" spans="3:30" ht="31.5" customHeight="1" thickTop="1">
      <c r="C9" s="828" t="s">
        <v>211</v>
      </c>
      <c r="D9" s="824" t="str">
        <f>"〒"&amp;'入力'!C11</f>
        <v>〒</v>
      </c>
      <c r="E9" s="825"/>
      <c r="F9" s="825"/>
      <c r="G9" s="232"/>
      <c r="H9" s="233"/>
      <c r="K9" s="349" t="s">
        <v>323</v>
      </c>
      <c r="L9" s="350"/>
      <c r="M9" s="244"/>
      <c r="N9" s="81"/>
      <c r="O9" s="244"/>
      <c r="P9" s="81"/>
      <c r="Q9" s="351"/>
      <c r="R9" s="81"/>
      <c r="S9" s="244"/>
      <c r="T9" s="81"/>
      <c r="U9" s="351"/>
      <c r="V9" s="81"/>
      <c r="W9" s="244"/>
      <c r="X9" s="81"/>
      <c r="Y9" s="244"/>
      <c r="Z9" s="81"/>
      <c r="AA9" s="352"/>
      <c r="AD9" s="320">
        <v>0.5</v>
      </c>
    </row>
    <row r="10" spans="3:30" ht="31.5" customHeight="1">
      <c r="C10" s="829"/>
      <c r="D10" s="821">
        <f>'入力'!C5&amp;'入力'!D11&amp;'入力'!E11</f>
      </c>
      <c r="E10" s="822"/>
      <c r="F10" s="822"/>
      <c r="G10" s="822"/>
      <c r="H10" s="823"/>
      <c r="K10" s="353" t="s">
        <v>324</v>
      </c>
      <c r="L10" s="354"/>
      <c r="M10" s="243"/>
      <c r="N10" s="225"/>
      <c r="O10" s="243"/>
      <c r="P10" s="225"/>
      <c r="Q10" s="355"/>
      <c r="R10" s="225"/>
      <c r="S10" s="243"/>
      <c r="T10" s="225"/>
      <c r="U10" s="355"/>
      <c r="V10" s="225"/>
      <c r="W10" s="243"/>
      <c r="X10" s="225"/>
      <c r="Y10" s="243"/>
      <c r="Z10" s="225"/>
      <c r="AA10" s="356"/>
      <c r="AD10" s="320">
        <v>0.5208333333333334</v>
      </c>
    </row>
    <row r="11" spans="3:30" ht="31.5" customHeight="1" thickBot="1">
      <c r="C11" s="234" t="s">
        <v>120</v>
      </c>
      <c r="D11" s="235">
        <f>'入力'!C13</f>
        <v>0</v>
      </c>
      <c r="E11" s="235" t="s">
        <v>26</v>
      </c>
      <c r="F11" s="235">
        <f>'入力'!D13</f>
        <v>0</v>
      </c>
      <c r="G11" s="235" t="s">
        <v>26</v>
      </c>
      <c r="H11" s="236">
        <f>'入力'!E13</f>
        <v>0</v>
      </c>
      <c r="K11" s="364" t="s">
        <v>325</v>
      </c>
      <c r="L11" s="350"/>
      <c r="M11" s="244"/>
      <c r="N11" s="81"/>
      <c r="O11" s="244"/>
      <c r="P11" s="81"/>
      <c r="Q11" s="351"/>
      <c r="R11" s="81"/>
      <c r="S11" s="244"/>
      <c r="T11" s="81"/>
      <c r="U11" s="351"/>
      <c r="V11" s="81"/>
      <c r="W11" s="244"/>
      <c r="X11" s="81"/>
      <c r="Y11" s="244"/>
      <c r="Z11" s="81"/>
      <c r="AA11" s="352"/>
      <c r="AD11" s="320">
        <v>0.541666666666667</v>
      </c>
    </row>
    <row r="12" spans="3:30" ht="31.5" customHeight="1">
      <c r="C12" s="234" t="s">
        <v>121</v>
      </c>
      <c r="D12" s="235">
        <f>'入力'!C14</f>
        <v>0</v>
      </c>
      <c r="E12" s="235" t="s">
        <v>26</v>
      </c>
      <c r="F12" s="235">
        <f>'入力'!D14</f>
        <v>0</v>
      </c>
      <c r="G12" s="235" t="s">
        <v>26</v>
      </c>
      <c r="H12" s="236">
        <f>'入力'!E14</f>
        <v>0</v>
      </c>
      <c r="K12" s="365"/>
      <c r="L12" s="365"/>
      <c r="M12" s="365"/>
      <c r="N12" s="365"/>
      <c r="O12" s="365"/>
      <c r="P12" s="365"/>
      <c r="Q12" s="365"/>
      <c r="R12" s="365"/>
      <c r="S12" s="365"/>
      <c r="T12" s="365"/>
      <c r="U12" s="365"/>
      <c r="V12" s="365"/>
      <c r="W12" s="365"/>
      <c r="X12" s="365"/>
      <c r="Y12" s="365"/>
      <c r="Z12" s="365"/>
      <c r="AA12" s="365"/>
      <c r="AD12" s="320">
        <v>0.5625</v>
      </c>
    </row>
    <row r="13" spans="3:30" ht="31.5" customHeight="1" thickBot="1">
      <c r="C13" s="234" t="s">
        <v>138</v>
      </c>
      <c r="D13" s="820" t="str">
        <f>'入力'!C16&amp;"　"&amp;'入力'!D16</f>
        <v>　</v>
      </c>
      <c r="E13" s="820"/>
      <c r="F13" s="820"/>
      <c r="G13" s="237"/>
      <c r="H13" s="238"/>
      <c r="K13" s="363" t="s">
        <v>257</v>
      </c>
      <c r="L13" s="363"/>
      <c r="M13" s="363"/>
      <c r="N13" s="23"/>
      <c r="O13" s="23"/>
      <c r="AD13" s="320">
        <v>0.583333333333333</v>
      </c>
    </row>
    <row r="14" spans="3:30" ht="31.5" customHeight="1">
      <c r="C14" s="234" t="s">
        <v>28</v>
      </c>
      <c r="D14" s="235">
        <f>'入力'!C22</f>
        <v>0</v>
      </c>
      <c r="E14" s="235" t="s">
        <v>26</v>
      </c>
      <c r="F14" s="235">
        <f>'入力'!D22</f>
        <v>0</v>
      </c>
      <c r="G14" s="235" t="s">
        <v>26</v>
      </c>
      <c r="H14" s="236">
        <f>'入力'!E22</f>
        <v>0</v>
      </c>
      <c r="K14" s="347" t="s">
        <v>219</v>
      </c>
      <c r="L14" s="810" t="s">
        <v>359</v>
      </c>
      <c r="M14" s="811"/>
      <c r="N14" s="811"/>
      <c r="O14" s="811"/>
      <c r="P14" s="811"/>
      <c r="Q14" s="812"/>
      <c r="R14" s="810" t="s">
        <v>360</v>
      </c>
      <c r="S14" s="811"/>
      <c r="T14" s="811"/>
      <c r="U14" s="812"/>
      <c r="V14" s="810" t="s">
        <v>361</v>
      </c>
      <c r="W14" s="811"/>
      <c r="X14" s="811"/>
      <c r="Y14" s="811"/>
      <c r="Z14" s="811"/>
      <c r="AA14" s="831"/>
      <c r="AD14" s="320">
        <v>0.604166666666667</v>
      </c>
    </row>
    <row r="15" spans="3:30" ht="31.5" customHeight="1" thickBot="1">
      <c r="C15" s="804" t="s">
        <v>213</v>
      </c>
      <c r="D15" s="805"/>
      <c r="E15" s="805"/>
      <c r="F15" s="806"/>
      <c r="G15" s="807"/>
      <c r="H15" s="239" t="s">
        <v>234</v>
      </c>
      <c r="K15" s="348" t="s">
        <v>320</v>
      </c>
      <c r="L15" s="817" t="s">
        <v>362</v>
      </c>
      <c r="M15" s="809"/>
      <c r="N15" s="808" t="s">
        <v>363</v>
      </c>
      <c r="O15" s="809"/>
      <c r="P15" s="808" t="s">
        <v>364</v>
      </c>
      <c r="Q15" s="816"/>
      <c r="R15" s="808" t="s">
        <v>365</v>
      </c>
      <c r="S15" s="809"/>
      <c r="T15" s="808" t="s">
        <v>366</v>
      </c>
      <c r="U15" s="816"/>
      <c r="V15" s="808" t="s">
        <v>367</v>
      </c>
      <c r="W15" s="809"/>
      <c r="X15" s="808" t="s">
        <v>368</v>
      </c>
      <c r="Y15" s="809"/>
      <c r="Z15" s="808" t="s">
        <v>369</v>
      </c>
      <c r="AA15" s="832"/>
      <c r="AD15" s="320">
        <v>0.625</v>
      </c>
    </row>
    <row r="16" spans="3:27" ht="31.5" customHeight="1">
      <c r="C16" s="242"/>
      <c r="K16" s="349" t="s">
        <v>326</v>
      </c>
      <c r="L16" s="350"/>
      <c r="M16" s="244"/>
      <c r="N16" s="81"/>
      <c r="O16" s="244"/>
      <c r="P16" s="81"/>
      <c r="Q16" s="351"/>
      <c r="R16" s="81"/>
      <c r="S16" s="244"/>
      <c r="T16" s="81"/>
      <c r="U16" s="351"/>
      <c r="V16" s="81"/>
      <c r="W16" s="244"/>
      <c r="X16" s="81"/>
      <c r="Y16" s="244"/>
      <c r="Z16" s="81"/>
      <c r="AA16" s="352"/>
    </row>
    <row r="17" spans="3:27" ht="31.5" customHeight="1">
      <c r="C17" s="5" t="s">
        <v>216</v>
      </c>
      <c r="K17" s="353" t="s">
        <v>327</v>
      </c>
      <c r="L17" s="354"/>
      <c r="M17" s="243"/>
      <c r="N17" s="225"/>
      <c r="O17" s="243"/>
      <c r="P17" s="225"/>
      <c r="Q17" s="355"/>
      <c r="R17" s="225"/>
      <c r="S17" s="243"/>
      <c r="T17" s="225"/>
      <c r="U17" s="355"/>
      <c r="V17" s="225"/>
      <c r="W17" s="243"/>
      <c r="X17" s="225"/>
      <c r="Y17" s="243"/>
      <c r="Z17" s="225"/>
      <c r="AA17" s="356"/>
    </row>
    <row r="18" spans="2:27" ht="30.75" customHeight="1" thickBot="1">
      <c r="B18" s="565" t="s">
        <v>312</v>
      </c>
      <c r="C18" s="565"/>
      <c r="D18" s="565"/>
      <c r="E18" s="565"/>
      <c r="F18" s="565"/>
      <c r="G18" s="565"/>
      <c r="H18" s="565"/>
      <c r="I18" s="565"/>
      <c r="J18" s="219"/>
      <c r="K18" s="357" t="s">
        <v>328</v>
      </c>
      <c r="L18" s="358"/>
      <c r="M18" s="359"/>
      <c r="N18" s="360"/>
      <c r="O18" s="359"/>
      <c r="P18" s="360"/>
      <c r="Q18" s="361"/>
      <c r="R18" s="360"/>
      <c r="S18" s="359"/>
      <c r="T18" s="360"/>
      <c r="U18" s="361"/>
      <c r="V18" s="360"/>
      <c r="W18" s="359"/>
      <c r="X18" s="360"/>
      <c r="Y18" s="359"/>
      <c r="Z18" s="360"/>
      <c r="AA18" s="362"/>
    </row>
    <row r="19" spans="2:11" ht="30.75" customHeight="1">
      <c r="B19" s="565" t="s">
        <v>322</v>
      </c>
      <c r="C19" s="565"/>
      <c r="D19" s="565"/>
      <c r="E19" s="565"/>
      <c r="F19" s="565"/>
      <c r="G19" s="565"/>
      <c r="H19" s="565"/>
      <c r="I19" s="565"/>
      <c r="J19" s="219"/>
      <c r="K19" s="5" t="s">
        <v>268</v>
      </c>
    </row>
    <row r="20" spans="2:27" ht="30.75" customHeight="1">
      <c r="B20" s="565" t="s">
        <v>269</v>
      </c>
      <c r="C20" s="565"/>
      <c r="D20" s="565"/>
      <c r="E20" s="565"/>
      <c r="F20" s="565"/>
      <c r="G20" s="565"/>
      <c r="H20" s="565"/>
      <c r="I20" s="565"/>
      <c r="J20" s="219"/>
      <c r="K20" s="565"/>
      <c r="L20" s="565"/>
      <c r="M20" s="565"/>
      <c r="N20" s="565"/>
      <c r="O20" s="565"/>
      <c r="P20" s="565"/>
      <c r="Q20" s="565"/>
      <c r="R20" s="565"/>
      <c r="S20" s="565"/>
      <c r="T20" s="565"/>
      <c r="U20" s="565"/>
      <c r="V20" s="565"/>
      <c r="W20" s="565"/>
      <c r="X20" s="565"/>
      <c r="Y20" s="565"/>
      <c r="Z20" s="565"/>
      <c r="AA20" s="565"/>
    </row>
    <row r="21" spans="2:9" ht="31.5" customHeight="1">
      <c r="B21" s="565" t="s">
        <v>329</v>
      </c>
      <c r="C21" s="565"/>
      <c r="D21" s="565"/>
      <c r="E21" s="565"/>
      <c r="F21" s="565"/>
      <c r="G21" s="565"/>
      <c r="H21" s="565"/>
      <c r="I21" s="565"/>
    </row>
    <row r="22" ht="18" customHeight="1"/>
    <row r="23" ht="12.75" customHeight="1"/>
    <row r="24" ht="13.5" customHeight="1"/>
    <row r="25" ht="12.75" customHeight="1"/>
    <row r="26" ht="12.75" customHeight="1"/>
    <row r="27" ht="13.5" customHeight="1"/>
    <row r="28" ht="12.75" customHeight="1"/>
    <row r="29" ht="12.75" customHeight="1"/>
    <row r="30" ht="13.5" customHeight="1"/>
    <row r="31" ht="12.75" customHeight="1"/>
    <row r="32" ht="10.5" customHeight="1"/>
    <row r="33" ht="13.5" customHeight="1"/>
  </sheetData>
  <sheetProtection selectLockedCells="1"/>
  <mergeCells count="42">
    <mergeCell ref="R15:S15"/>
    <mergeCell ref="T15:U15"/>
    <mergeCell ref="V15:W15"/>
    <mergeCell ref="Z15:AA15"/>
    <mergeCell ref="R14:U14"/>
    <mergeCell ref="V14:AA14"/>
    <mergeCell ref="L8:M8"/>
    <mergeCell ref="R8:S8"/>
    <mergeCell ref="V7:AA7"/>
    <mergeCell ref="X8:Y8"/>
    <mergeCell ref="Z8:AA8"/>
    <mergeCell ref="T8:U8"/>
    <mergeCell ref="B1:G1"/>
    <mergeCell ref="H1:I1"/>
    <mergeCell ref="D13:F13"/>
    <mergeCell ref="D10:H10"/>
    <mergeCell ref="D9:F9"/>
    <mergeCell ref="C5:H5"/>
    <mergeCell ref="C3:H3"/>
    <mergeCell ref="C4:H4"/>
    <mergeCell ref="C9:C10"/>
    <mergeCell ref="B6:I6"/>
    <mergeCell ref="K20:AA20"/>
    <mergeCell ref="N15:O15"/>
    <mergeCell ref="P15:Q15"/>
    <mergeCell ref="R7:U7"/>
    <mergeCell ref="L15:M15"/>
    <mergeCell ref="K5:M6"/>
    <mergeCell ref="L14:Q14"/>
    <mergeCell ref="P8:Q8"/>
    <mergeCell ref="N8:O8"/>
    <mergeCell ref="V8:W8"/>
    <mergeCell ref="B21:I21"/>
    <mergeCell ref="C7:H7"/>
    <mergeCell ref="C15:E15"/>
    <mergeCell ref="F15:G15"/>
    <mergeCell ref="X15:Y15"/>
    <mergeCell ref="B20:I20"/>
    <mergeCell ref="B19:I19"/>
    <mergeCell ref="L7:Q7"/>
    <mergeCell ref="B18:I18"/>
    <mergeCell ref="D8:F8"/>
  </mergeCells>
  <dataValidations count="1">
    <dataValidation type="list" allowBlank="1" showInputMessage="1" showErrorMessage="1" sqref="F15:G15">
      <formula1>希望練習!$AD$9:$AD$15</formula1>
    </dataValidation>
  </dataValidations>
  <printOptions/>
  <pageMargins left="0.75" right="0.75" top="1" bottom="1"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1:N24"/>
  <sheetViews>
    <sheetView zoomScalePageLayoutView="0" workbookViewId="0" topLeftCell="A1">
      <selection activeCell="H1" sqref="H1:I1"/>
    </sheetView>
  </sheetViews>
  <sheetFormatPr defaultColWidth="9.00390625" defaultRowHeight="13.5"/>
  <cols>
    <col min="1" max="1" width="1.1210937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9" width="9.00390625" style="5" customWidth="1"/>
    <col min="10" max="10" width="40.00390625" style="5" customWidth="1"/>
    <col min="11" max="12" width="9.00390625" style="5" customWidth="1"/>
    <col min="13" max="13" width="5.125" style="5" customWidth="1"/>
    <col min="14" max="14" width="4.125" style="5" hidden="1" customWidth="1"/>
    <col min="15" max="16384" width="9.00390625" style="5" customWidth="1"/>
  </cols>
  <sheetData>
    <row r="1" spans="2:10" ht="48" customHeight="1">
      <c r="B1" s="722" t="s">
        <v>229</v>
      </c>
      <c r="C1" s="722"/>
      <c r="D1" s="722"/>
      <c r="E1" s="722"/>
      <c r="F1" s="722"/>
      <c r="G1" s="722"/>
      <c r="H1" s="723" t="s">
        <v>373</v>
      </c>
      <c r="I1" s="723"/>
      <c r="J1" s="223"/>
    </row>
    <row r="2" spans="2:10" ht="39" customHeight="1">
      <c r="B2" s="334" t="s">
        <v>333</v>
      </c>
      <c r="C2" s="222"/>
      <c r="D2" s="222"/>
      <c r="E2" s="222"/>
      <c r="F2" s="222"/>
      <c r="G2" s="222"/>
      <c r="I2" s="241" t="s">
        <v>350</v>
      </c>
      <c r="J2" s="260" t="s">
        <v>230</v>
      </c>
    </row>
    <row r="3" spans="3:14" ht="16.5">
      <c r="C3" s="826" t="s">
        <v>342</v>
      </c>
      <c r="D3" s="826"/>
      <c r="E3" s="826"/>
      <c r="F3" s="826"/>
      <c r="G3" s="826"/>
      <c r="H3" s="826"/>
      <c r="I3" s="226"/>
      <c r="J3" s="226"/>
      <c r="N3" s="5">
        <v>4</v>
      </c>
    </row>
    <row r="4" spans="3:14" ht="24">
      <c r="C4" s="827" t="s">
        <v>233</v>
      </c>
      <c r="D4" s="827"/>
      <c r="E4" s="827"/>
      <c r="F4" s="827"/>
      <c r="G4" s="827"/>
      <c r="H4" s="827"/>
      <c r="I4" s="227"/>
      <c r="J4" s="227"/>
      <c r="N4" s="5">
        <v>5</v>
      </c>
    </row>
    <row r="5" spans="3:14" ht="18.75">
      <c r="C5" s="818"/>
      <c r="D5" s="818"/>
      <c r="E5" s="818"/>
      <c r="F5" s="818"/>
      <c r="G5" s="818"/>
      <c r="H5" s="818"/>
      <c r="N5" s="5">
        <v>6</v>
      </c>
    </row>
    <row r="6" spans="2:14" ht="36" customHeight="1">
      <c r="B6" s="840" t="s">
        <v>270</v>
      </c>
      <c r="C6" s="840"/>
      <c r="D6" s="840"/>
      <c r="E6" s="840"/>
      <c r="F6" s="840"/>
      <c r="G6" s="840"/>
      <c r="H6" s="840"/>
      <c r="I6" s="840"/>
      <c r="J6" s="240"/>
      <c r="N6" s="5">
        <v>7</v>
      </c>
    </row>
    <row r="7" spans="2:14" ht="18" customHeight="1" thickBot="1">
      <c r="B7" s="23"/>
      <c r="C7" s="656"/>
      <c r="D7" s="656"/>
      <c r="E7" s="656"/>
      <c r="F7" s="656"/>
      <c r="G7" s="656"/>
      <c r="H7" s="656"/>
      <c r="I7" s="23"/>
      <c r="J7" s="23"/>
      <c r="N7" s="5">
        <v>8</v>
      </c>
    </row>
    <row r="8" spans="3:14" ht="37.5" customHeight="1">
      <c r="C8" s="231" t="s">
        <v>5</v>
      </c>
      <c r="D8" s="833" t="s">
        <v>142</v>
      </c>
      <c r="E8" s="834"/>
      <c r="F8" s="250" t="s">
        <v>225</v>
      </c>
      <c r="G8" s="250"/>
      <c r="H8" s="256" t="s">
        <v>226</v>
      </c>
      <c r="K8" s="265"/>
      <c r="N8" s="5">
        <v>9</v>
      </c>
    </row>
    <row r="9" spans="3:14" ht="60" customHeight="1">
      <c r="C9" s="231" t="s">
        <v>223</v>
      </c>
      <c r="D9" s="833" t="s">
        <v>321</v>
      </c>
      <c r="E9" s="834"/>
      <c r="F9" s="255" t="s">
        <v>224</v>
      </c>
      <c r="G9" s="250" t="s">
        <v>154</v>
      </c>
      <c r="H9" s="246"/>
      <c r="N9" s="5">
        <v>10</v>
      </c>
    </row>
    <row r="10" spans="3:14" ht="60" customHeight="1">
      <c r="C10" s="266"/>
      <c r="D10" s="836"/>
      <c r="E10" s="837"/>
      <c r="F10" s="267"/>
      <c r="G10" s="250" t="s">
        <v>222</v>
      </c>
      <c r="H10" s="258"/>
      <c r="N10" s="5">
        <v>11</v>
      </c>
    </row>
    <row r="11" spans="3:14" ht="60" customHeight="1">
      <c r="C11" s="266"/>
      <c r="D11" s="836"/>
      <c r="E11" s="837"/>
      <c r="F11" s="267"/>
      <c r="G11" s="250" t="s">
        <v>222</v>
      </c>
      <c r="H11" s="258"/>
      <c r="N11" s="5">
        <v>12</v>
      </c>
    </row>
    <row r="12" spans="3:14" ht="60" customHeight="1">
      <c r="C12" s="266"/>
      <c r="D12" s="836"/>
      <c r="E12" s="837"/>
      <c r="F12" s="267"/>
      <c r="G12" s="250" t="s">
        <v>222</v>
      </c>
      <c r="H12" s="258"/>
      <c r="N12" s="5">
        <v>13</v>
      </c>
    </row>
    <row r="13" spans="3:14" ht="60" customHeight="1">
      <c r="C13" s="266"/>
      <c r="D13" s="836"/>
      <c r="E13" s="837"/>
      <c r="F13" s="267"/>
      <c r="G13" s="250" t="s">
        <v>222</v>
      </c>
      <c r="H13" s="258"/>
      <c r="N13" s="5">
        <v>14</v>
      </c>
    </row>
    <row r="14" spans="3:14" ht="60" customHeight="1" thickBot="1">
      <c r="C14" s="268"/>
      <c r="D14" s="838"/>
      <c r="E14" s="839"/>
      <c r="F14" s="269"/>
      <c r="G14" s="254" t="s">
        <v>222</v>
      </c>
      <c r="H14" s="259"/>
      <c r="N14" s="5">
        <v>15</v>
      </c>
    </row>
    <row r="15" spans="3:14" ht="31.5" customHeight="1" thickTop="1">
      <c r="C15" s="253" t="s">
        <v>146</v>
      </c>
      <c r="D15" s="841" t="str">
        <f>IF('入力'!D9="","　",'入力'!C9&amp;'入力'!D9&amp;"中学校")</f>
        <v>　</v>
      </c>
      <c r="E15" s="842"/>
      <c r="F15" s="843"/>
      <c r="G15" s="251" t="s">
        <v>212</v>
      </c>
      <c r="H15" s="252">
        <f>'入力'!C6</f>
        <v>0</v>
      </c>
      <c r="N15" s="5">
        <v>16</v>
      </c>
    </row>
    <row r="16" spans="3:14" ht="31.5" customHeight="1">
      <c r="C16" s="828" t="s">
        <v>211</v>
      </c>
      <c r="D16" s="824" t="str">
        <f>"〒"&amp;'入力'!C11</f>
        <v>〒</v>
      </c>
      <c r="E16" s="825"/>
      <c r="F16" s="825"/>
      <c r="G16" s="232"/>
      <c r="H16" s="233"/>
      <c r="N16" s="5">
        <v>17</v>
      </c>
    </row>
    <row r="17" spans="3:14" ht="31.5" customHeight="1">
      <c r="C17" s="829"/>
      <c r="D17" s="821">
        <f>'入力'!C5&amp;'入力'!D11&amp;'入力'!E11</f>
      </c>
      <c r="E17" s="822"/>
      <c r="F17" s="822"/>
      <c r="G17" s="822"/>
      <c r="H17" s="823"/>
      <c r="N17" s="5">
        <v>18</v>
      </c>
    </row>
    <row r="18" spans="3:14" ht="31.5" customHeight="1">
      <c r="C18" s="234" t="s">
        <v>120</v>
      </c>
      <c r="D18" s="235">
        <f>'入力'!C13</f>
        <v>0</v>
      </c>
      <c r="E18" s="235" t="s">
        <v>26</v>
      </c>
      <c r="F18" s="235">
        <f>'入力'!D13</f>
        <v>0</v>
      </c>
      <c r="G18" s="235" t="s">
        <v>26</v>
      </c>
      <c r="H18" s="236">
        <f>'入力'!E13</f>
        <v>0</v>
      </c>
      <c r="N18" s="64" t="s">
        <v>147</v>
      </c>
    </row>
    <row r="19" spans="3:14" ht="31.5" customHeight="1">
      <c r="C19" s="234" t="s">
        <v>121</v>
      </c>
      <c r="D19" s="235">
        <f>'入力'!C14</f>
        <v>0</v>
      </c>
      <c r="E19" s="235" t="s">
        <v>26</v>
      </c>
      <c r="F19" s="235">
        <f>'入力'!D14</f>
        <v>0</v>
      </c>
      <c r="G19" s="235" t="s">
        <v>26</v>
      </c>
      <c r="H19" s="236">
        <f>'入力'!E14</f>
        <v>0</v>
      </c>
      <c r="N19" s="64" t="s">
        <v>20</v>
      </c>
    </row>
    <row r="20" spans="3:14" ht="31.5" customHeight="1">
      <c r="C20" s="234" t="s">
        <v>138</v>
      </c>
      <c r="D20" s="820" t="str">
        <f>'入力'!C16&amp;"　"&amp;'入力'!D16</f>
        <v>　</v>
      </c>
      <c r="E20" s="820"/>
      <c r="F20" s="820"/>
      <c r="G20" s="237"/>
      <c r="H20" s="238"/>
      <c r="N20" s="64" t="s">
        <v>21</v>
      </c>
    </row>
    <row r="21" spans="3:14" ht="31.5" customHeight="1" thickBot="1">
      <c r="C21" s="249" t="s">
        <v>28</v>
      </c>
      <c r="D21" s="247">
        <f>'入力'!C22</f>
        <v>0</v>
      </c>
      <c r="E21" s="247" t="s">
        <v>26</v>
      </c>
      <c r="F21" s="247">
        <f>'入力'!D22</f>
        <v>0</v>
      </c>
      <c r="G21" s="247" t="s">
        <v>26</v>
      </c>
      <c r="H21" s="248">
        <f>'入力'!E22</f>
        <v>0</v>
      </c>
      <c r="N21" s="64" t="s">
        <v>227</v>
      </c>
    </row>
    <row r="22" spans="3:14" ht="31.5" customHeight="1">
      <c r="C22" s="11" t="s">
        <v>216</v>
      </c>
      <c r="N22" s="64"/>
    </row>
    <row r="23" spans="2:13" ht="30.75" customHeight="1">
      <c r="B23" s="835" t="s">
        <v>271</v>
      </c>
      <c r="C23" s="835"/>
      <c r="D23" s="835"/>
      <c r="E23" s="835"/>
      <c r="F23" s="835"/>
      <c r="G23" s="835"/>
      <c r="H23" s="835"/>
      <c r="I23" s="835"/>
      <c r="J23" s="219"/>
      <c r="M23" s="257"/>
    </row>
    <row r="24" spans="2:9" ht="31.5" customHeight="1">
      <c r="B24" s="835" t="s">
        <v>228</v>
      </c>
      <c r="C24" s="835"/>
      <c r="D24" s="835"/>
      <c r="E24" s="835"/>
      <c r="F24" s="835"/>
      <c r="G24" s="835"/>
      <c r="H24" s="835"/>
      <c r="I24" s="835"/>
    </row>
    <row r="25" ht="18" customHeight="1"/>
    <row r="26" ht="12.75" customHeight="1"/>
    <row r="27" ht="13.5" customHeight="1"/>
    <row r="28" ht="12.75" customHeight="1"/>
    <row r="29" ht="12.75" customHeight="1"/>
    <row r="30" ht="13.5" customHeight="1"/>
    <row r="31" ht="12.75" customHeight="1"/>
    <row r="32" ht="12.75" customHeight="1"/>
    <row r="33" ht="13.5" customHeight="1"/>
    <row r="34" ht="12.75" customHeight="1"/>
    <row r="35" ht="10.5" customHeight="1"/>
    <row r="36" ht="13.5" customHeight="1"/>
  </sheetData>
  <sheetProtection selectLockedCells="1"/>
  <mergeCells count="21">
    <mergeCell ref="B1:G1"/>
    <mergeCell ref="D13:E13"/>
    <mergeCell ref="H1:I1"/>
    <mergeCell ref="C3:H3"/>
    <mergeCell ref="C4:H4"/>
    <mergeCell ref="D14:E14"/>
    <mergeCell ref="C5:H5"/>
    <mergeCell ref="D20:F20"/>
    <mergeCell ref="D16:F16"/>
    <mergeCell ref="B6:I6"/>
    <mergeCell ref="D15:F15"/>
    <mergeCell ref="C16:C17"/>
    <mergeCell ref="D8:E8"/>
    <mergeCell ref="D17:H17"/>
    <mergeCell ref="C7:H7"/>
    <mergeCell ref="B24:I24"/>
    <mergeCell ref="D9:E9"/>
    <mergeCell ref="D10:E10"/>
    <mergeCell ref="D11:E11"/>
    <mergeCell ref="D12:E12"/>
    <mergeCell ref="B23:I23"/>
  </mergeCells>
  <dataValidations count="1">
    <dataValidation type="list" allowBlank="1" showInputMessage="1" showErrorMessage="1" sqref="C10:C14">
      <formula1>外字使用申請!$N$3:$N$21</formula1>
    </dataValidation>
  </dataValidations>
  <printOptions/>
  <pageMargins left="0.7086614173228347" right="0.7086614173228347" top="0.1968503937007874" bottom="0.1968503937007874" header="0.31496062992125984" footer="0.31496062992125984"/>
  <pageSetup firstPageNumber="62" useFirstPageNumber="1"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dimension ref="B1:L23"/>
  <sheetViews>
    <sheetView zoomScalePageLayoutView="0" workbookViewId="0" topLeftCell="A1">
      <selection activeCell="K4" sqref="K4"/>
    </sheetView>
  </sheetViews>
  <sheetFormatPr defaultColWidth="9.00390625" defaultRowHeight="13.5"/>
  <cols>
    <col min="1" max="1" width="1.1210937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6384" width="9.00390625" style="5" customWidth="1"/>
  </cols>
  <sheetData>
    <row r="1" spans="2:10" ht="39" customHeight="1">
      <c r="B1" s="722" t="s">
        <v>543</v>
      </c>
      <c r="C1" s="722"/>
      <c r="D1" s="722"/>
      <c r="E1" s="722"/>
      <c r="F1" s="722"/>
      <c r="G1" s="722"/>
      <c r="H1" s="723" t="s">
        <v>373</v>
      </c>
      <c r="I1" s="723"/>
      <c r="J1" s="322"/>
    </row>
    <row r="2" spans="2:10" ht="39" customHeight="1">
      <c r="B2" s="334" t="s">
        <v>334</v>
      </c>
      <c r="C2" s="321"/>
      <c r="D2" s="321"/>
      <c r="E2" s="321"/>
      <c r="F2" s="321"/>
      <c r="G2" s="321"/>
      <c r="I2" s="241" t="s">
        <v>350</v>
      </c>
      <c r="J2" s="245" t="s">
        <v>544</v>
      </c>
    </row>
    <row r="3" spans="3:10" ht="16.5">
      <c r="C3" s="826" t="s">
        <v>342</v>
      </c>
      <c r="D3" s="826"/>
      <c r="E3" s="826"/>
      <c r="F3" s="826"/>
      <c r="G3" s="826"/>
      <c r="H3" s="826"/>
      <c r="I3" s="226"/>
      <c r="J3" s="226"/>
    </row>
    <row r="4" spans="3:10" ht="24">
      <c r="C4" s="827" t="s">
        <v>542</v>
      </c>
      <c r="D4" s="827"/>
      <c r="E4" s="827"/>
      <c r="F4" s="827"/>
      <c r="G4" s="827"/>
      <c r="H4" s="827"/>
      <c r="I4" s="227"/>
      <c r="J4" s="227"/>
    </row>
    <row r="5" spans="3:8" ht="18.75">
      <c r="C5" s="818"/>
      <c r="D5" s="818"/>
      <c r="E5" s="818"/>
      <c r="F5" s="818"/>
      <c r="G5" s="818"/>
      <c r="H5" s="818"/>
    </row>
    <row r="6" spans="2:10" ht="87" customHeight="1">
      <c r="B6" s="844" t="s">
        <v>545</v>
      </c>
      <c r="C6" s="844"/>
      <c r="D6" s="844"/>
      <c r="E6" s="844"/>
      <c r="F6" s="844"/>
      <c r="G6" s="844"/>
      <c r="H6" s="844"/>
      <c r="I6" s="844"/>
      <c r="J6" s="240"/>
    </row>
    <row r="7" spans="2:12" ht="31.5" customHeight="1" thickBot="1">
      <c r="B7" s="23"/>
      <c r="C7" s="656"/>
      <c r="D7" s="656"/>
      <c r="E7" s="656"/>
      <c r="F7" s="656"/>
      <c r="G7" s="656"/>
      <c r="H7" s="656"/>
      <c r="I7" s="23"/>
      <c r="J7" s="23"/>
      <c r="L7" s="5" t="s">
        <v>549</v>
      </c>
    </row>
    <row r="8" spans="3:12" ht="31.5" customHeight="1">
      <c r="C8" s="229" t="s">
        <v>146</v>
      </c>
      <c r="D8" s="813" t="str">
        <f>IF('入力'!D9="","　",'入力'!C9&amp;'入力'!D9&amp;"中学校")</f>
        <v>　</v>
      </c>
      <c r="E8" s="814"/>
      <c r="F8" s="815"/>
      <c r="G8" s="224" t="s">
        <v>212</v>
      </c>
      <c r="H8" s="230">
        <f>'入力'!C6</f>
        <v>0</v>
      </c>
      <c r="L8" s="5" t="s">
        <v>241</v>
      </c>
    </row>
    <row r="9" spans="3:12" ht="31.5" customHeight="1">
      <c r="C9" s="828" t="s">
        <v>211</v>
      </c>
      <c r="D9" s="824" t="str">
        <f>"〒"&amp;'入力'!C11</f>
        <v>〒</v>
      </c>
      <c r="E9" s="825"/>
      <c r="F9" s="825"/>
      <c r="G9" s="232"/>
      <c r="H9" s="233"/>
      <c r="L9" s="5" t="s">
        <v>239</v>
      </c>
    </row>
    <row r="10" spans="3:12" ht="31.5" customHeight="1">
      <c r="C10" s="829"/>
      <c r="D10" s="821">
        <f>'入力'!C5&amp;'入力'!D11&amp;'入力'!E11</f>
      </c>
      <c r="E10" s="822"/>
      <c r="F10" s="822"/>
      <c r="G10" s="822"/>
      <c r="H10" s="823"/>
      <c r="L10" s="5" t="s">
        <v>303</v>
      </c>
    </row>
    <row r="11" spans="3:12" ht="31.5" customHeight="1">
      <c r="C11" s="234" t="s">
        <v>120</v>
      </c>
      <c r="D11" s="235">
        <f>'入力'!C13</f>
        <v>0</v>
      </c>
      <c r="E11" s="235" t="s">
        <v>26</v>
      </c>
      <c r="F11" s="235">
        <f>'入力'!D13</f>
        <v>0</v>
      </c>
      <c r="G11" s="235" t="s">
        <v>26</v>
      </c>
      <c r="H11" s="236">
        <f>'入力'!E13</f>
        <v>0</v>
      </c>
      <c r="L11" s="5" t="s">
        <v>240</v>
      </c>
    </row>
    <row r="12" spans="3:12" ht="31.5" customHeight="1">
      <c r="C12" s="234" t="s">
        <v>121</v>
      </c>
      <c r="D12" s="235">
        <f>'入力'!C14</f>
        <v>0</v>
      </c>
      <c r="E12" s="235" t="s">
        <v>26</v>
      </c>
      <c r="F12" s="235">
        <f>'入力'!D14</f>
        <v>0</v>
      </c>
      <c r="G12" s="235" t="s">
        <v>26</v>
      </c>
      <c r="H12" s="236">
        <f>'入力'!E14</f>
        <v>0</v>
      </c>
      <c r="L12" s="5" t="s">
        <v>141</v>
      </c>
    </row>
    <row r="13" spans="3:8" ht="31.5" customHeight="1">
      <c r="C13" s="234" t="s">
        <v>138</v>
      </c>
      <c r="D13" s="820" t="str">
        <f>'入力'!C16&amp;"　"&amp;'入力'!D16</f>
        <v>　</v>
      </c>
      <c r="E13" s="820"/>
      <c r="F13" s="820"/>
      <c r="G13" s="237"/>
      <c r="H13" s="238"/>
    </row>
    <row r="14" spans="3:8" ht="31.5" customHeight="1" thickBot="1">
      <c r="C14" s="249" t="s">
        <v>28</v>
      </c>
      <c r="D14" s="247">
        <f>'入力'!C22</f>
        <v>0</v>
      </c>
      <c r="E14" s="247" t="s">
        <v>26</v>
      </c>
      <c r="F14" s="247">
        <f>'入力'!D22</f>
        <v>0</v>
      </c>
      <c r="G14" s="247" t="s">
        <v>26</v>
      </c>
      <c r="H14" s="248">
        <f>'入力'!E22</f>
        <v>0</v>
      </c>
    </row>
    <row r="15" spans="3:4" ht="31.5" customHeight="1">
      <c r="C15" s="242"/>
      <c r="D15" s="11" t="s">
        <v>305</v>
      </c>
    </row>
    <row r="16" spans="3:11" ht="31.5" customHeight="1">
      <c r="C16" s="242" t="s">
        <v>235</v>
      </c>
      <c r="D16" s="338" t="s">
        <v>304</v>
      </c>
      <c r="E16" s="5" t="s">
        <v>140</v>
      </c>
      <c r="F16" s="323"/>
      <c r="G16" s="5" t="s">
        <v>237</v>
      </c>
      <c r="K16" s="5" t="s">
        <v>306</v>
      </c>
    </row>
    <row r="17" spans="3:11" ht="31.5" customHeight="1">
      <c r="C17" s="242" t="s">
        <v>238</v>
      </c>
      <c r="D17" s="338" t="s">
        <v>236</v>
      </c>
      <c r="E17" s="5" t="s">
        <v>140</v>
      </c>
      <c r="F17" s="323"/>
      <c r="G17" s="5" t="s">
        <v>237</v>
      </c>
      <c r="K17" s="5" t="s">
        <v>307</v>
      </c>
    </row>
    <row r="18" ht="31.5" customHeight="1">
      <c r="C18" s="242"/>
    </row>
    <row r="19" spans="3:7" ht="31.5" customHeight="1">
      <c r="C19" s="5" t="s">
        <v>216</v>
      </c>
      <c r="F19" s="219"/>
      <c r="G19" s="219"/>
    </row>
    <row r="20" spans="2:10" ht="18.75" customHeight="1">
      <c r="B20" s="565" t="s">
        <v>242</v>
      </c>
      <c r="C20" s="565"/>
      <c r="D20" s="565"/>
      <c r="E20" s="565"/>
      <c r="F20" s="565"/>
      <c r="G20" s="565"/>
      <c r="H20" s="565"/>
      <c r="I20" s="565"/>
      <c r="J20" s="219"/>
    </row>
    <row r="21" spans="2:10" ht="18.75" customHeight="1">
      <c r="B21" s="565" t="s">
        <v>345</v>
      </c>
      <c r="C21" s="565"/>
      <c r="D21" s="565"/>
      <c r="E21" s="565"/>
      <c r="F21" s="565"/>
      <c r="G21" s="565"/>
      <c r="H21" s="565"/>
      <c r="I21" s="565"/>
      <c r="J21" s="219"/>
    </row>
    <row r="22" spans="2:10" ht="37.5" customHeight="1">
      <c r="B22" s="565" t="s">
        <v>546</v>
      </c>
      <c r="C22" s="565"/>
      <c r="D22" s="565"/>
      <c r="E22" s="565"/>
      <c r="F22" s="565"/>
      <c r="G22" s="565"/>
      <c r="H22" s="565"/>
      <c r="I22" s="565"/>
      <c r="J22" s="219"/>
    </row>
    <row r="23" spans="2:9" ht="31.5" customHeight="1">
      <c r="B23" s="565"/>
      <c r="C23" s="565"/>
      <c r="D23" s="565"/>
      <c r="E23" s="565"/>
      <c r="F23" s="565"/>
      <c r="G23" s="565"/>
      <c r="H23" s="565"/>
      <c r="I23" s="565"/>
    </row>
    <row r="24" ht="18" customHeight="1"/>
    <row r="25" ht="12.75" customHeight="1"/>
    <row r="26" ht="13.5" customHeight="1"/>
    <row r="27" ht="12.75" customHeight="1"/>
    <row r="28" ht="12.75" customHeight="1"/>
    <row r="29" ht="13.5" customHeight="1"/>
    <row r="30" ht="12.75" customHeight="1"/>
    <row r="31" ht="12.75" customHeight="1"/>
    <row r="32" ht="13.5" customHeight="1"/>
    <row r="33" ht="12.75" customHeight="1"/>
    <row r="34" ht="10.5" customHeight="1"/>
    <row r="35" ht="13.5" customHeight="1"/>
  </sheetData>
  <sheetProtection selectLockedCells="1"/>
  <mergeCells count="16">
    <mergeCell ref="C7:H7"/>
    <mergeCell ref="D8:F8"/>
    <mergeCell ref="B1:G1"/>
    <mergeCell ref="H1:I1"/>
    <mergeCell ref="C3:H3"/>
    <mergeCell ref="C4:H4"/>
    <mergeCell ref="C5:H5"/>
    <mergeCell ref="B6:I6"/>
    <mergeCell ref="B21:I21"/>
    <mergeCell ref="B22:I22"/>
    <mergeCell ref="B23:I23"/>
    <mergeCell ref="B20:I20"/>
    <mergeCell ref="D13:F13"/>
    <mergeCell ref="C9:C10"/>
    <mergeCell ref="D9:F9"/>
    <mergeCell ref="D10:H10"/>
  </mergeCells>
  <printOptions/>
  <pageMargins left="0.75" right="0.75" top="1" bottom="1"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Q57"/>
  <sheetViews>
    <sheetView zoomScalePageLayoutView="0" workbookViewId="0" topLeftCell="A1">
      <selection activeCell="T25" sqref="T25"/>
    </sheetView>
  </sheetViews>
  <sheetFormatPr defaultColWidth="9.00390625" defaultRowHeight="13.5"/>
  <cols>
    <col min="1" max="1" width="3.625" style="1" customWidth="1"/>
    <col min="2" max="2" width="5.00390625" style="1" customWidth="1"/>
    <col min="3" max="4" width="4.875" style="1" customWidth="1"/>
    <col min="5" max="6" width="2.375" style="1" customWidth="1"/>
    <col min="7" max="7" width="4.875" style="1" customWidth="1"/>
    <col min="8" max="9" width="2.375" style="1" customWidth="1"/>
    <col min="10" max="11" width="4.875" style="1" customWidth="1"/>
    <col min="12" max="13" width="2.375" style="1" customWidth="1"/>
    <col min="14" max="14" width="1.12109375" style="1" customWidth="1"/>
    <col min="15" max="15" width="2.125" style="1" customWidth="1"/>
    <col min="16" max="16" width="1.12109375" style="1" customWidth="1"/>
    <col min="17" max="18" width="2.375" style="1" customWidth="1"/>
    <col min="19" max="19" width="4.00390625" style="1" customWidth="1"/>
    <col min="20" max="20" width="2.875" style="1" customWidth="1"/>
    <col min="21" max="21" width="2.125" style="1" customWidth="1"/>
    <col min="22" max="22" width="2.875" style="1" customWidth="1"/>
    <col min="23" max="23" width="2.125" style="1" customWidth="1"/>
    <col min="24" max="24" width="2.875" style="1" customWidth="1"/>
    <col min="25" max="27" width="2.125" style="1" customWidth="1"/>
    <col min="28" max="29" width="1.12109375" style="1" customWidth="1"/>
    <col min="30" max="30" width="2.375" style="1" customWidth="1"/>
    <col min="31" max="39" width="2.50390625" style="1" customWidth="1"/>
    <col min="40" max="40" width="1.4921875" style="1" customWidth="1"/>
    <col min="41" max="41" width="4.875" style="1" customWidth="1"/>
    <col min="42" max="16384" width="9.00390625" style="1" customWidth="1"/>
  </cols>
  <sheetData>
    <row r="1" spans="1:40" ht="31.5" customHeight="1">
      <c r="A1" s="333"/>
      <c r="B1" s="846" t="s">
        <v>313</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row>
    <row r="2" spans="1:39" ht="24" customHeight="1">
      <c r="A2" s="684"/>
      <c r="B2" s="10"/>
      <c r="C2" s="685" t="s">
        <v>279</v>
      </c>
      <c r="D2" s="685"/>
      <c r="E2" s="686" t="s">
        <v>346</v>
      </c>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row>
    <row r="3" spans="1:29" ht="9" customHeight="1" thickBot="1">
      <c r="A3" s="684"/>
      <c r="C3" s="7"/>
      <c r="D3" s="2"/>
      <c r="E3" s="14"/>
      <c r="F3" s="14"/>
      <c r="G3" s="14"/>
      <c r="H3" s="14"/>
      <c r="I3" s="14"/>
      <c r="J3" s="14"/>
      <c r="K3" s="14"/>
      <c r="L3" s="14"/>
      <c r="M3" s="14"/>
      <c r="N3" s="14"/>
      <c r="O3" s="14"/>
      <c r="P3" s="14"/>
      <c r="Q3" s="14"/>
      <c r="R3" s="14"/>
      <c r="S3" s="14"/>
      <c r="T3" s="14"/>
      <c r="U3" s="14"/>
      <c r="V3" s="14"/>
      <c r="W3" s="14"/>
      <c r="X3" s="130"/>
      <c r="Y3" s="130"/>
      <c r="Z3" s="131"/>
      <c r="AA3" s="131"/>
      <c r="AB3" s="13"/>
      <c r="AC3" s="13"/>
    </row>
    <row r="4" spans="1:43" ht="14.25" customHeight="1">
      <c r="A4" s="684"/>
      <c r="C4" s="856" t="s">
        <v>278</v>
      </c>
      <c r="D4" s="856"/>
      <c r="E4" s="856"/>
      <c r="F4" s="856"/>
      <c r="G4" s="856"/>
      <c r="H4" s="856"/>
      <c r="I4" s="856"/>
      <c r="J4" s="856"/>
      <c r="K4" s="856"/>
      <c r="L4" s="856"/>
      <c r="M4" s="856"/>
      <c r="N4" s="12"/>
      <c r="O4" s="12"/>
      <c r="P4" s="12"/>
      <c r="Q4" s="12"/>
      <c r="R4" s="12"/>
      <c r="S4" s="12"/>
      <c r="T4" s="12"/>
      <c r="U4" s="12"/>
      <c r="V4" s="12"/>
      <c r="W4" s="12"/>
      <c r="X4" s="688" t="s">
        <v>0</v>
      </c>
      <c r="Y4" s="689"/>
      <c r="Z4" s="689"/>
      <c r="AA4" s="690"/>
      <c r="AB4" s="689" t="s">
        <v>1</v>
      </c>
      <c r="AC4" s="689"/>
      <c r="AD4" s="689"/>
      <c r="AE4" s="690"/>
      <c r="AF4" s="688" t="s">
        <v>12</v>
      </c>
      <c r="AG4" s="689"/>
      <c r="AH4" s="689"/>
      <c r="AI4" s="689"/>
      <c r="AJ4" s="690"/>
      <c r="AK4" s="688" t="s">
        <v>2</v>
      </c>
      <c r="AL4" s="689"/>
      <c r="AM4" s="690"/>
      <c r="AN4" s="23"/>
      <c r="AO4" s="23"/>
      <c r="AP4" s="23"/>
      <c r="AQ4" s="23"/>
    </row>
    <row r="5" spans="1:43" ht="24" customHeight="1" thickBot="1">
      <c r="A5" s="684"/>
      <c r="C5" s="856"/>
      <c r="D5" s="856"/>
      <c r="E5" s="856"/>
      <c r="F5" s="856"/>
      <c r="G5" s="856"/>
      <c r="H5" s="856"/>
      <c r="I5" s="856"/>
      <c r="J5" s="856"/>
      <c r="K5" s="856"/>
      <c r="L5" s="856"/>
      <c r="M5" s="856"/>
      <c r="N5" s="26"/>
      <c r="O5" s="26"/>
      <c r="P5" s="26"/>
      <c r="Q5" s="26"/>
      <c r="R5" s="26"/>
      <c r="S5" s="26"/>
      <c r="T5" s="26"/>
      <c r="U5" s="26"/>
      <c r="V5" s="26"/>
      <c r="W5" s="14"/>
      <c r="X5" s="691">
        <f>'入力'!C3</f>
        <v>0</v>
      </c>
      <c r="Y5" s="692"/>
      <c r="Z5" s="692"/>
      <c r="AA5" s="693"/>
      <c r="AB5" s="694">
        <f>'入力'!C4</f>
        <v>0</v>
      </c>
      <c r="AC5" s="695"/>
      <c r="AD5" s="695"/>
      <c r="AE5" s="696"/>
      <c r="AF5" s="657">
        <f>'入力'!C5</f>
        <v>0</v>
      </c>
      <c r="AG5" s="658"/>
      <c r="AH5" s="658"/>
      <c r="AI5" s="658"/>
      <c r="AJ5" s="659"/>
      <c r="AK5" s="657">
        <f>'入力'!C6</f>
        <v>0</v>
      </c>
      <c r="AL5" s="658"/>
      <c r="AM5" s="659"/>
      <c r="AN5" s="11"/>
      <c r="AO5" s="11"/>
      <c r="AP5" s="11"/>
      <c r="AQ5" s="11"/>
    </row>
    <row r="6" spans="1:29" ht="9.75" customHeight="1" thickBot="1">
      <c r="A6" s="684"/>
      <c r="C6" s="2"/>
      <c r="D6" s="2"/>
      <c r="E6" s="77"/>
      <c r="F6" s="77"/>
      <c r="G6" s="77"/>
      <c r="H6" s="77"/>
      <c r="I6" s="77"/>
      <c r="J6" s="77"/>
      <c r="K6" s="77"/>
      <c r="L6" s="77"/>
      <c r="M6" s="77"/>
      <c r="N6" s="77"/>
      <c r="O6" s="77"/>
      <c r="P6" s="78"/>
      <c r="S6" s="24"/>
      <c r="T6" s="22"/>
      <c r="U6" s="22"/>
      <c r="V6" s="22"/>
      <c r="W6" s="22"/>
      <c r="X6" s="132"/>
      <c r="Y6" s="132"/>
      <c r="Z6" s="132"/>
      <c r="AA6" s="132"/>
      <c r="AB6" s="132"/>
      <c r="AC6" s="22"/>
    </row>
    <row r="7" spans="1:39" ht="13.5" customHeight="1">
      <c r="A7" s="684"/>
      <c r="C7" s="660" t="s">
        <v>10</v>
      </c>
      <c r="D7" s="661"/>
      <c r="E7" s="662" t="str">
        <f>IF('入力'!D8="","　",'入力'!C8&amp;'入力'!D8&amp;"チュウガッコウ")</f>
        <v>　</v>
      </c>
      <c r="F7" s="663"/>
      <c r="G7" s="663"/>
      <c r="H7" s="663"/>
      <c r="I7" s="663"/>
      <c r="J7" s="663"/>
      <c r="K7" s="663"/>
      <c r="L7" s="663"/>
      <c r="M7" s="663"/>
      <c r="N7" s="663"/>
      <c r="O7" s="663"/>
      <c r="P7" s="664"/>
      <c r="Q7" s="640" t="s">
        <v>104</v>
      </c>
      <c r="R7" s="665"/>
      <c r="S7" s="666"/>
      <c r="T7" s="673" t="s">
        <v>14</v>
      </c>
      <c r="U7" s="674"/>
      <c r="V7" s="675">
        <f>'入力'!C11</f>
        <v>0</v>
      </c>
      <c r="W7" s="675"/>
      <c r="X7" s="675"/>
      <c r="Y7" s="675"/>
      <c r="Z7" s="675"/>
      <c r="AA7" s="675"/>
      <c r="AB7" s="675"/>
      <c r="AC7" s="675"/>
      <c r="AD7" s="675"/>
      <c r="AE7" s="20"/>
      <c r="AF7" s="20"/>
      <c r="AG7" s="20"/>
      <c r="AH7" s="20"/>
      <c r="AI7" s="20"/>
      <c r="AJ7" s="20"/>
      <c r="AK7" s="20"/>
      <c r="AL7" s="20"/>
      <c r="AM7" s="21"/>
    </row>
    <row r="8" spans="1:39" ht="12.75" customHeight="1">
      <c r="A8" s="684"/>
      <c r="C8" s="597" t="s">
        <v>11</v>
      </c>
      <c r="D8" s="598"/>
      <c r="E8" s="676" t="str">
        <f>IF('入力'!D9="","　",'入力'!C9&amp;'入力'!D9&amp;"中学校")</f>
        <v>　</v>
      </c>
      <c r="F8" s="677"/>
      <c r="G8" s="677"/>
      <c r="H8" s="677"/>
      <c r="I8" s="677"/>
      <c r="J8" s="677"/>
      <c r="K8" s="677"/>
      <c r="L8" s="677"/>
      <c r="M8" s="677"/>
      <c r="N8" s="677"/>
      <c r="O8" s="677"/>
      <c r="P8" s="678"/>
      <c r="Q8" s="667"/>
      <c r="R8" s="668"/>
      <c r="S8" s="669"/>
      <c r="T8" s="682" t="s">
        <v>13</v>
      </c>
      <c r="U8" s="683"/>
      <c r="V8" s="627"/>
      <c r="W8" s="627"/>
      <c r="X8" s="627"/>
      <c r="Y8" s="627"/>
      <c r="Z8" s="627"/>
      <c r="AA8" s="627"/>
      <c r="AB8" s="627"/>
      <c r="AC8" s="627"/>
      <c r="AD8" s="627"/>
      <c r="AE8" s="3"/>
      <c r="AF8" s="10"/>
      <c r="AG8" s="10"/>
      <c r="AH8" s="10"/>
      <c r="AI8" s="10"/>
      <c r="AJ8" s="10"/>
      <c r="AK8" s="10"/>
      <c r="AL8" s="10"/>
      <c r="AM8" s="9"/>
    </row>
    <row r="9" spans="1:39" ht="12.75" customHeight="1">
      <c r="A9" s="684"/>
      <c r="C9" s="633"/>
      <c r="D9" s="634"/>
      <c r="E9" s="679"/>
      <c r="F9" s="680"/>
      <c r="G9" s="680"/>
      <c r="H9" s="680"/>
      <c r="I9" s="680"/>
      <c r="J9" s="680"/>
      <c r="K9" s="680"/>
      <c r="L9" s="680"/>
      <c r="M9" s="680"/>
      <c r="N9" s="680"/>
      <c r="O9" s="680"/>
      <c r="P9" s="681"/>
      <c r="Q9" s="667"/>
      <c r="R9" s="668"/>
      <c r="S9" s="669"/>
      <c r="U9" s="638">
        <f>'入力'!C5&amp;'入力'!D11&amp;'入力'!E11</f>
      </c>
      <c r="V9" s="638"/>
      <c r="W9" s="638"/>
      <c r="X9" s="638"/>
      <c r="Y9" s="638"/>
      <c r="Z9" s="638"/>
      <c r="AA9" s="638"/>
      <c r="AB9" s="638"/>
      <c r="AC9" s="638"/>
      <c r="AD9" s="638"/>
      <c r="AE9" s="638"/>
      <c r="AF9" s="638"/>
      <c r="AG9" s="638"/>
      <c r="AH9" s="638"/>
      <c r="AI9" s="638"/>
      <c r="AJ9" s="638"/>
      <c r="AK9" s="638"/>
      <c r="AL9" s="638"/>
      <c r="AM9" s="639"/>
    </row>
    <row r="10" spans="1:39" ht="13.5" customHeight="1">
      <c r="A10" s="684"/>
      <c r="C10" s="610" t="s">
        <v>10</v>
      </c>
      <c r="D10" s="611"/>
      <c r="E10" s="612" t="str">
        <f>'入力'!E26&amp;"　"&amp;'入力'!F26</f>
        <v>　</v>
      </c>
      <c r="F10" s="613"/>
      <c r="G10" s="613"/>
      <c r="H10" s="613"/>
      <c r="I10" s="613"/>
      <c r="J10" s="613"/>
      <c r="K10" s="613"/>
      <c r="L10" s="613"/>
      <c r="M10" s="613"/>
      <c r="N10" s="103"/>
      <c r="O10" s="103"/>
      <c r="P10" s="104"/>
      <c r="Q10" s="667"/>
      <c r="R10" s="668"/>
      <c r="S10" s="669"/>
      <c r="T10" s="113"/>
      <c r="U10" s="638"/>
      <c r="V10" s="638"/>
      <c r="W10" s="638"/>
      <c r="X10" s="638"/>
      <c r="Y10" s="638"/>
      <c r="Z10" s="638"/>
      <c r="AA10" s="638"/>
      <c r="AB10" s="638"/>
      <c r="AC10" s="638"/>
      <c r="AD10" s="638"/>
      <c r="AE10" s="638"/>
      <c r="AF10" s="638"/>
      <c r="AG10" s="638"/>
      <c r="AH10" s="638"/>
      <c r="AI10" s="638"/>
      <c r="AJ10" s="638"/>
      <c r="AK10" s="638"/>
      <c r="AL10" s="638"/>
      <c r="AM10" s="639"/>
    </row>
    <row r="11" spans="1:39" ht="12.75" customHeight="1">
      <c r="A11" s="684"/>
      <c r="C11" s="597" t="s">
        <v>3</v>
      </c>
      <c r="D11" s="598"/>
      <c r="E11" s="601" t="str">
        <f>'入力'!C26&amp;"　"&amp;'入力'!D26</f>
        <v>　</v>
      </c>
      <c r="F11" s="602"/>
      <c r="G11" s="602"/>
      <c r="H11" s="602"/>
      <c r="I11" s="602"/>
      <c r="J11" s="602"/>
      <c r="K11" s="602"/>
      <c r="L11" s="602"/>
      <c r="M11" s="602"/>
      <c r="N11" s="79"/>
      <c r="O11" s="79"/>
      <c r="P11" s="105"/>
      <c r="Q11" s="667"/>
      <c r="R11" s="668"/>
      <c r="S11" s="669"/>
      <c r="T11" s="607" t="s">
        <v>25</v>
      </c>
      <c r="U11" s="547"/>
      <c r="V11" s="547"/>
      <c r="W11" s="547"/>
      <c r="X11" s="596">
        <f>'入力'!C13</f>
        <v>0</v>
      </c>
      <c r="Y11" s="596"/>
      <c r="Z11" s="596"/>
      <c r="AA11" s="596"/>
      <c r="AB11" s="23" t="s">
        <v>26</v>
      </c>
      <c r="AC11" s="23"/>
      <c r="AD11" s="596">
        <f>'入力'!D13</f>
        <v>0</v>
      </c>
      <c r="AE11" s="596"/>
      <c r="AF11" s="596"/>
      <c r="AG11" s="596"/>
      <c r="AH11" s="23" t="s">
        <v>26</v>
      </c>
      <c r="AI11" s="596">
        <f>'入力'!E13</f>
        <v>0</v>
      </c>
      <c r="AJ11" s="596"/>
      <c r="AK11" s="596"/>
      <c r="AL11" s="596"/>
      <c r="AM11" s="30"/>
    </row>
    <row r="12" spans="1:39" ht="12.75" customHeight="1" thickBot="1">
      <c r="A12" s="684"/>
      <c r="C12" s="633"/>
      <c r="D12" s="634"/>
      <c r="E12" s="635"/>
      <c r="F12" s="636"/>
      <c r="G12" s="636"/>
      <c r="H12" s="636"/>
      <c r="I12" s="636"/>
      <c r="J12" s="636"/>
      <c r="K12" s="636"/>
      <c r="L12" s="636"/>
      <c r="M12" s="636"/>
      <c r="N12" s="80"/>
      <c r="O12" s="80"/>
      <c r="P12" s="106"/>
      <c r="Q12" s="670"/>
      <c r="R12" s="671"/>
      <c r="S12" s="672"/>
      <c r="T12" s="655" t="s">
        <v>27</v>
      </c>
      <c r="U12" s="656"/>
      <c r="V12" s="656"/>
      <c r="W12" s="656"/>
      <c r="X12" s="590">
        <f>'入力'!C14</f>
        <v>0</v>
      </c>
      <c r="Y12" s="590"/>
      <c r="Z12" s="590"/>
      <c r="AA12" s="590"/>
      <c r="AB12" s="23" t="s">
        <v>26</v>
      </c>
      <c r="AC12" s="23"/>
      <c r="AD12" s="590">
        <f>'入力'!D14</f>
        <v>0</v>
      </c>
      <c r="AE12" s="590"/>
      <c r="AF12" s="590"/>
      <c r="AG12" s="590"/>
      <c r="AH12" s="23" t="s">
        <v>26</v>
      </c>
      <c r="AI12" s="590">
        <f>'入力'!E14</f>
        <v>0</v>
      </c>
      <c r="AJ12" s="590"/>
      <c r="AK12" s="590"/>
      <c r="AL12" s="590"/>
      <c r="AM12" s="30"/>
    </row>
    <row r="13" spans="1:39" ht="13.5" customHeight="1">
      <c r="A13" s="684"/>
      <c r="C13" s="610" t="s">
        <v>10</v>
      </c>
      <c r="D13" s="611"/>
      <c r="E13" s="612" t="str">
        <f>'入力'!E27&amp;"　"&amp;'入力'!F27</f>
        <v>　</v>
      </c>
      <c r="F13" s="613"/>
      <c r="G13" s="613"/>
      <c r="H13" s="613"/>
      <c r="I13" s="613"/>
      <c r="J13" s="613"/>
      <c r="K13" s="613"/>
      <c r="L13" s="613"/>
      <c r="M13" s="613"/>
      <c r="N13" s="103"/>
      <c r="O13" s="103"/>
      <c r="P13" s="104"/>
      <c r="Q13" s="640" t="s">
        <v>105</v>
      </c>
      <c r="R13" s="641"/>
      <c r="S13" s="642"/>
      <c r="T13" s="649" t="s">
        <v>4</v>
      </c>
      <c r="U13" s="650"/>
      <c r="V13" s="653" t="str">
        <f>'入力'!C16&amp;"　"&amp;'入力'!D16</f>
        <v>　</v>
      </c>
      <c r="W13" s="653"/>
      <c r="X13" s="653"/>
      <c r="Y13" s="653"/>
      <c r="Z13" s="653"/>
      <c r="AA13" s="653"/>
      <c r="AB13" s="653"/>
      <c r="AC13" s="653"/>
      <c r="AD13" s="653"/>
      <c r="AE13" s="653"/>
      <c r="AF13" s="653"/>
      <c r="AG13" s="653"/>
      <c r="AH13" s="653"/>
      <c r="AI13" s="653"/>
      <c r="AJ13" s="101"/>
      <c r="AK13" s="101"/>
      <c r="AL13" s="101"/>
      <c r="AM13" s="17"/>
    </row>
    <row r="14" spans="1:39" ht="12.75" customHeight="1">
      <c r="A14" s="684"/>
      <c r="C14" s="597" t="s">
        <v>20</v>
      </c>
      <c r="D14" s="598"/>
      <c r="E14" s="601" t="str">
        <f>'入力'!C27&amp;"　"&amp;'入力'!D27</f>
        <v>　</v>
      </c>
      <c r="F14" s="602"/>
      <c r="G14" s="602"/>
      <c r="H14" s="602"/>
      <c r="I14" s="602"/>
      <c r="J14" s="602"/>
      <c r="K14" s="602"/>
      <c r="L14" s="602"/>
      <c r="M14" s="602"/>
      <c r="N14" s="79"/>
      <c r="O14" s="79"/>
      <c r="P14" s="105"/>
      <c r="Q14" s="643"/>
      <c r="R14" s="644"/>
      <c r="S14" s="645"/>
      <c r="T14" s="651"/>
      <c r="U14" s="652"/>
      <c r="V14" s="654"/>
      <c r="W14" s="654"/>
      <c r="X14" s="654"/>
      <c r="Y14" s="654"/>
      <c r="Z14" s="654"/>
      <c r="AA14" s="654"/>
      <c r="AB14" s="654"/>
      <c r="AC14" s="654"/>
      <c r="AD14" s="654"/>
      <c r="AE14" s="654"/>
      <c r="AF14" s="654"/>
      <c r="AG14" s="654"/>
      <c r="AH14" s="654"/>
      <c r="AI14" s="654"/>
      <c r="AJ14" s="102"/>
      <c r="AK14" s="102"/>
      <c r="AL14" s="102"/>
      <c r="AM14" s="19"/>
    </row>
    <row r="15" spans="1:39" ht="12.75" customHeight="1">
      <c r="A15" s="684"/>
      <c r="C15" s="633"/>
      <c r="D15" s="634"/>
      <c r="E15" s="635"/>
      <c r="F15" s="636"/>
      <c r="G15" s="636"/>
      <c r="H15" s="636"/>
      <c r="I15" s="636"/>
      <c r="J15" s="636"/>
      <c r="K15" s="636"/>
      <c r="L15" s="636"/>
      <c r="M15" s="636"/>
      <c r="N15" s="80"/>
      <c r="O15" s="80"/>
      <c r="P15" s="106"/>
      <c r="Q15" s="643"/>
      <c r="R15" s="644"/>
      <c r="S15" s="645"/>
      <c r="T15" s="624" t="s">
        <v>14</v>
      </c>
      <c r="U15" s="625"/>
      <c r="V15" s="626">
        <f>IF('入力'!H18="○",V7,'入力'!C18)</f>
        <v>0</v>
      </c>
      <c r="W15" s="626"/>
      <c r="X15" s="626"/>
      <c r="Y15" s="626"/>
      <c r="Z15" s="626"/>
      <c r="AA15" s="626"/>
      <c r="AB15" s="626"/>
      <c r="AC15" s="626"/>
      <c r="AD15" s="626"/>
      <c r="AE15" s="15"/>
      <c r="AF15" s="628"/>
      <c r="AG15" s="628"/>
      <c r="AH15" s="628"/>
      <c r="AI15" s="628"/>
      <c r="AJ15" s="628"/>
      <c r="AK15" s="628"/>
      <c r="AL15" s="628"/>
      <c r="AM15" s="9"/>
    </row>
    <row r="16" spans="1:39" ht="13.5" customHeight="1">
      <c r="A16" s="684"/>
      <c r="C16" s="610" t="s">
        <v>10</v>
      </c>
      <c r="D16" s="611"/>
      <c r="E16" s="612" t="str">
        <f>'入力'!E28&amp;"　"&amp;'入力'!F28</f>
        <v>　</v>
      </c>
      <c r="F16" s="613"/>
      <c r="G16" s="613"/>
      <c r="H16" s="613"/>
      <c r="I16" s="613"/>
      <c r="J16" s="613"/>
      <c r="K16" s="613"/>
      <c r="L16" s="613"/>
      <c r="M16" s="614"/>
      <c r="N16" s="107"/>
      <c r="O16" s="616">
        <f>'入力'!G28</f>
        <v>0</v>
      </c>
      <c r="Q16" s="643"/>
      <c r="R16" s="644"/>
      <c r="S16" s="645"/>
      <c r="T16" s="631" t="s">
        <v>13</v>
      </c>
      <c r="U16" s="632"/>
      <c r="V16" s="627"/>
      <c r="W16" s="627"/>
      <c r="X16" s="627"/>
      <c r="Y16" s="627"/>
      <c r="Z16" s="627"/>
      <c r="AA16" s="627"/>
      <c r="AB16" s="627"/>
      <c r="AC16" s="627"/>
      <c r="AD16" s="627"/>
      <c r="AE16" s="23"/>
      <c r="AF16" s="629"/>
      <c r="AG16" s="629"/>
      <c r="AH16" s="629"/>
      <c r="AI16" s="629"/>
      <c r="AJ16" s="629"/>
      <c r="AK16" s="629"/>
      <c r="AL16" s="629"/>
      <c r="AM16" s="30"/>
    </row>
    <row r="17" spans="1:39" ht="12.75" customHeight="1">
      <c r="A17" s="684"/>
      <c r="C17" s="597" t="s">
        <v>21</v>
      </c>
      <c r="D17" s="598"/>
      <c r="E17" s="601" t="str">
        <f>'入力'!C28&amp;"　"&amp;'入力'!D28</f>
        <v>　</v>
      </c>
      <c r="F17" s="602"/>
      <c r="G17" s="602"/>
      <c r="H17" s="602"/>
      <c r="I17" s="602"/>
      <c r="J17" s="602"/>
      <c r="K17" s="602"/>
      <c r="L17" s="602"/>
      <c r="M17" s="603"/>
      <c r="N17" s="108"/>
      <c r="O17" s="619"/>
      <c r="Q17" s="643"/>
      <c r="R17" s="644"/>
      <c r="S17" s="645"/>
      <c r="U17" s="638">
        <f>IF('入力'!H18="○",U9,'入力'!C5&amp;'入力'!D18&amp;'入力'!E18)</f>
      </c>
      <c r="V17" s="638"/>
      <c r="W17" s="638"/>
      <c r="X17" s="638"/>
      <c r="Y17" s="638"/>
      <c r="Z17" s="638"/>
      <c r="AA17" s="638"/>
      <c r="AB17" s="638"/>
      <c r="AC17" s="638"/>
      <c r="AD17" s="638"/>
      <c r="AE17" s="638"/>
      <c r="AF17" s="638"/>
      <c r="AG17" s="638"/>
      <c r="AH17" s="638"/>
      <c r="AI17" s="638"/>
      <c r="AJ17" s="638"/>
      <c r="AK17" s="638"/>
      <c r="AL17" s="638"/>
      <c r="AM17" s="639"/>
    </row>
    <row r="18" spans="1:39" ht="12.75" customHeight="1">
      <c r="A18" s="684"/>
      <c r="C18" s="633"/>
      <c r="D18" s="634"/>
      <c r="E18" s="635"/>
      <c r="F18" s="636"/>
      <c r="G18" s="636"/>
      <c r="H18" s="636"/>
      <c r="I18" s="636"/>
      <c r="J18" s="636"/>
      <c r="K18" s="636"/>
      <c r="L18" s="636"/>
      <c r="M18" s="637"/>
      <c r="N18" s="80"/>
      <c r="O18" s="630"/>
      <c r="Q18" s="643"/>
      <c r="R18" s="644"/>
      <c r="S18" s="645"/>
      <c r="T18" s="113"/>
      <c r="U18" s="638"/>
      <c r="V18" s="638"/>
      <c r="W18" s="638"/>
      <c r="X18" s="638"/>
      <c r="Y18" s="638"/>
      <c r="Z18" s="638"/>
      <c r="AA18" s="638"/>
      <c r="AB18" s="638"/>
      <c r="AC18" s="638"/>
      <c r="AD18" s="638"/>
      <c r="AE18" s="638"/>
      <c r="AF18" s="638"/>
      <c r="AG18" s="638"/>
      <c r="AH18" s="638"/>
      <c r="AI18" s="638"/>
      <c r="AJ18" s="638"/>
      <c r="AK18" s="638"/>
      <c r="AL18" s="638"/>
      <c r="AM18" s="639"/>
    </row>
    <row r="19" spans="1:39" ht="13.5" customHeight="1">
      <c r="A19" s="684"/>
      <c r="C19" s="610" t="s">
        <v>10</v>
      </c>
      <c r="D19" s="611"/>
      <c r="E19" s="612" t="str">
        <f>'入力'!E33&amp;"　"&amp;'入力'!F33</f>
        <v>　</v>
      </c>
      <c r="F19" s="613"/>
      <c r="G19" s="613"/>
      <c r="H19" s="613"/>
      <c r="I19" s="613"/>
      <c r="J19" s="613"/>
      <c r="K19" s="613"/>
      <c r="L19" s="613"/>
      <c r="M19" s="614"/>
      <c r="N19" s="615">
        <f>'入力'!G33</f>
        <v>0</v>
      </c>
      <c r="O19" s="616"/>
      <c r="P19" s="617"/>
      <c r="Q19" s="643"/>
      <c r="R19" s="644"/>
      <c r="S19" s="645"/>
      <c r="T19" s="607" t="s">
        <v>25</v>
      </c>
      <c r="U19" s="547"/>
      <c r="V19" s="547"/>
      <c r="W19" s="547"/>
      <c r="X19" s="596">
        <f>IF('入力'!H18="○",X11,'入力'!C20)</f>
        <v>0</v>
      </c>
      <c r="Y19" s="596"/>
      <c r="Z19" s="596"/>
      <c r="AA19" s="596"/>
      <c r="AB19" s="23" t="s">
        <v>26</v>
      </c>
      <c r="AC19" s="23"/>
      <c r="AD19" s="596">
        <f>IF('入力'!H18="○",AD11,'入力'!D20)</f>
        <v>0</v>
      </c>
      <c r="AE19" s="596"/>
      <c r="AF19" s="596"/>
      <c r="AG19" s="596"/>
      <c r="AH19" s="23" t="s">
        <v>26</v>
      </c>
      <c r="AI19" s="596">
        <f>IF('入力'!H18="○",AI11,'入力'!E20)</f>
        <v>0</v>
      </c>
      <c r="AJ19" s="596"/>
      <c r="AK19" s="596"/>
      <c r="AL19" s="596"/>
      <c r="AM19" s="30"/>
    </row>
    <row r="20" spans="1:39" ht="12.75" customHeight="1">
      <c r="A20" s="684"/>
      <c r="C20" s="597" t="s">
        <v>18</v>
      </c>
      <c r="D20" s="598"/>
      <c r="E20" s="601" t="str">
        <f>'入力'!C33&amp;"　"&amp;'入力'!D33</f>
        <v>　</v>
      </c>
      <c r="F20" s="602"/>
      <c r="G20" s="602"/>
      <c r="H20" s="602"/>
      <c r="I20" s="602"/>
      <c r="J20" s="602"/>
      <c r="K20" s="602"/>
      <c r="L20" s="602"/>
      <c r="M20" s="603"/>
      <c r="N20" s="618"/>
      <c r="O20" s="619"/>
      <c r="P20" s="620"/>
      <c r="Q20" s="643"/>
      <c r="R20" s="644"/>
      <c r="S20" s="645"/>
      <c r="T20" s="607" t="s">
        <v>27</v>
      </c>
      <c r="U20" s="547"/>
      <c r="V20" s="547"/>
      <c r="W20" s="547"/>
      <c r="X20" s="596">
        <f>IF('入力'!H18="○",X12,'入力'!C21)</f>
        <v>0</v>
      </c>
      <c r="Y20" s="596"/>
      <c r="Z20" s="596"/>
      <c r="AA20" s="596"/>
      <c r="AB20" s="23" t="s">
        <v>26</v>
      </c>
      <c r="AC20" s="23"/>
      <c r="AD20" s="596">
        <f>IF('入力'!H18="○",AD12,'入力'!D21)</f>
        <v>0</v>
      </c>
      <c r="AE20" s="596"/>
      <c r="AF20" s="596"/>
      <c r="AG20" s="596"/>
      <c r="AH20" s="23" t="s">
        <v>26</v>
      </c>
      <c r="AI20" s="596">
        <f>IF('入力'!H18="○",AI12,'入力'!E21)</f>
        <v>0</v>
      </c>
      <c r="AJ20" s="596"/>
      <c r="AK20" s="596"/>
      <c r="AL20" s="596"/>
      <c r="AM20" s="30"/>
    </row>
    <row r="21" spans="1:39" ht="12.75" customHeight="1" thickBot="1">
      <c r="A21" s="684"/>
      <c r="C21" s="599"/>
      <c r="D21" s="600"/>
      <c r="E21" s="604"/>
      <c r="F21" s="605"/>
      <c r="G21" s="605"/>
      <c r="H21" s="605"/>
      <c r="I21" s="605"/>
      <c r="J21" s="605"/>
      <c r="K21" s="605"/>
      <c r="L21" s="605"/>
      <c r="M21" s="606"/>
      <c r="N21" s="621"/>
      <c r="O21" s="622"/>
      <c r="P21" s="623"/>
      <c r="Q21" s="646"/>
      <c r="R21" s="647"/>
      <c r="S21" s="648"/>
      <c r="T21" s="608" t="s">
        <v>28</v>
      </c>
      <c r="U21" s="609"/>
      <c r="V21" s="609"/>
      <c r="W21" s="609"/>
      <c r="X21" s="590">
        <f>'入力'!C22</f>
        <v>0</v>
      </c>
      <c r="Y21" s="590"/>
      <c r="Z21" s="590"/>
      <c r="AA21" s="590"/>
      <c r="AB21" s="23" t="s">
        <v>26</v>
      </c>
      <c r="AC21" s="23"/>
      <c r="AD21" s="590">
        <f>'入力'!D22</f>
        <v>0</v>
      </c>
      <c r="AE21" s="590"/>
      <c r="AF21" s="590"/>
      <c r="AG21" s="590"/>
      <c r="AH21" s="23" t="s">
        <v>26</v>
      </c>
      <c r="AI21" s="590">
        <f>'入力'!E22</f>
        <v>0</v>
      </c>
      <c r="AJ21" s="590"/>
      <c r="AK21" s="590"/>
      <c r="AL21" s="590"/>
      <c r="AM21" s="30"/>
    </row>
    <row r="22" spans="1:39" ht="14.25" customHeight="1">
      <c r="A22" s="684"/>
      <c r="C22" s="591"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v>
      </c>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row>
    <row r="23" spans="1:29" ht="11.25" customHeight="1" thickBot="1">
      <c r="A23" s="684"/>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84"/>
      <c r="C24" s="25" t="s">
        <v>5</v>
      </c>
      <c r="D24" s="592" t="s">
        <v>7</v>
      </c>
      <c r="E24" s="593"/>
      <c r="F24" s="593"/>
      <c r="G24" s="593"/>
      <c r="H24" s="593"/>
      <c r="I24" s="594"/>
      <c r="J24" s="592" t="s">
        <v>10</v>
      </c>
      <c r="K24" s="593"/>
      <c r="L24" s="593"/>
      <c r="M24" s="593"/>
      <c r="N24" s="593"/>
      <c r="O24" s="593"/>
      <c r="P24" s="594"/>
      <c r="Q24" s="592" t="s">
        <v>6</v>
      </c>
      <c r="R24" s="594"/>
      <c r="S24" s="592" t="s">
        <v>8</v>
      </c>
      <c r="T24" s="593"/>
      <c r="U24" s="593"/>
      <c r="V24" s="593"/>
      <c r="W24" s="593"/>
      <c r="X24" s="593"/>
      <c r="Y24" s="594"/>
      <c r="Z24" s="592" t="s">
        <v>9</v>
      </c>
      <c r="AA24" s="593"/>
      <c r="AB24" s="593"/>
      <c r="AC24" s="593"/>
      <c r="AD24" s="594"/>
      <c r="AE24" s="592" t="s">
        <v>16</v>
      </c>
      <c r="AF24" s="593"/>
      <c r="AG24" s="593"/>
      <c r="AH24" s="593"/>
      <c r="AI24" s="593"/>
      <c r="AJ24" s="593"/>
      <c r="AK24" s="593"/>
      <c r="AL24" s="593"/>
      <c r="AM24" s="595"/>
    </row>
    <row r="25" spans="1:39" ht="24" customHeight="1">
      <c r="A25" s="684"/>
      <c r="C25" s="100">
        <f>IF('入力'!N41="",4,"④")</f>
        <v>4</v>
      </c>
      <c r="D25" s="584" t="str">
        <f>'入力'!C41&amp;"　"&amp;'入力'!D41</f>
        <v>　</v>
      </c>
      <c r="E25" s="585"/>
      <c r="F25" s="585"/>
      <c r="G25" s="585"/>
      <c r="H25" s="585"/>
      <c r="I25" s="586"/>
      <c r="J25" s="587" t="str">
        <f>'入力'!E41&amp;"　"&amp;'入力'!F41</f>
        <v>　</v>
      </c>
      <c r="K25" s="588"/>
      <c r="L25" s="588"/>
      <c r="M25" s="588"/>
      <c r="N25" s="588"/>
      <c r="O25" s="588"/>
      <c r="P25" s="589"/>
      <c r="Q25" s="573">
        <f>'入力'!G41</f>
        <v>0</v>
      </c>
      <c r="R25" s="574"/>
      <c r="S25" s="31" t="s">
        <v>19</v>
      </c>
      <c r="T25" s="141">
        <f>'入力'!I41</f>
        <v>0</v>
      </c>
      <c r="U25" s="114" t="s">
        <v>22</v>
      </c>
      <c r="V25" s="141">
        <f>'入力'!J41</f>
        <v>0</v>
      </c>
      <c r="W25" s="118" t="s">
        <v>23</v>
      </c>
      <c r="X25" s="141">
        <f>'入力'!K41</f>
        <v>0</v>
      </c>
      <c r="Y25" s="115" t="s">
        <v>24</v>
      </c>
      <c r="Z25" s="575">
        <f>'入力'!L41</f>
        <v>0</v>
      </c>
      <c r="AA25" s="576"/>
      <c r="AB25" s="576"/>
      <c r="AC25" s="577" t="s">
        <v>90</v>
      </c>
      <c r="AD25" s="578"/>
      <c r="AE25" s="126">
        <f>IF('入力'!$P41=0,"",'入力'!P41)</f>
      </c>
      <c r="AF25" s="128">
        <f>IF('入力'!$P41=0,"",'入力'!Q41)</f>
      </c>
      <c r="AG25" s="128">
        <f>IF('入力'!$P41=0,"",'入力'!R41)</f>
      </c>
      <c r="AH25" s="128">
        <f>IF('入力'!$P41=0,"",'入力'!S41)</f>
      </c>
      <c r="AI25" s="128">
        <f>IF('入力'!$P41=0,"",'入力'!T41)</f>
      </c>
      <c r="AJ25" s="128">
        <f>IF('入力'!$P41=0,"",'入力'!U41)</f>
      </c>
      <c r="AK25" s="128">
        <f>IF('入力'!$P41=0,"",'入力'!V41)</f>
      </c>
      <c r="AL25" s="128">
        <f>IF('入力'!$P41=0,"",'入力'!W41)</f>
      </c>
      <c r="AM25" s="129">
        <f>IF('入力'!$P41=0,"",'入力'!X41)</f>
      </c>
    </row>
    <row r="26" spans="1:39" ht="24" customHeight="1">
      <c r="A26" s="684"/>
      <c r="C26" s="4">
        <f>IF('入力'!N42="",5,"⑤")</f>
        <v>5</v>
      </c>
      <c r="D26" s="584" t="str">
        <f>'入力'!C42&amp;"　"&amp;'入力'!D42</f>
        <v>　</v>
      </c>
      <c r="E26" s="585"/>
      <c r="F26" s="585"/>
      <c r="G26" s="585"/>
      <c r="H26" s="585"/>
      <c r="I26" s="586"/>
      <c r="J26" s="587" t="str">
        <f>'入力'!E42&amp;"　"&amp;'入力'!F42</f>
        <v>　</v>
      </c>
      <c r="K26" s="588"/>
      <c r="L26" s="588"/>
      <c r="M26" s="588"/>
      <c r="N26" s="588"/>
      <c r="O26" s="588"/>
      <c r="P26" s="589"/>
      <c r="Q26" s="573">
        <f>'入力'!G42</f>
        <v>0</v>
      </c>
      <c r="R26" s="574"/>
      <c r="S26" s="31" t="s">
        <v>19</v>
      </c>
      <c r="T26" s="141">
        <f>'入力'!I42</f>
        <v>0</v>
      </c>
      <c r="U26" s="114" t="s">
        <v>22</v>
      </c>
      <c r="V26" s="141">
        <f>'入力'!J42</f>
        <v>0</v>
      </c>
      <c r="W26" s="118" t="s">
        <v>23</v>
      </c>
      <c r="X26" s="141">
        <f>'入力'!K42</f>
        <v>0</v>
      </c>
      <c r="Y26" s="115" t="s">
        <v>24</v>
      </c>
      <c r="Z26" s="575">
        <f>'入力'!L42</f>
        <v>0</v>
      </c>
      <c r="AA26" s="576"/>
      <c r="AB26" s="576"/>
      <c r="AC26" s="577" t="s">
        <v>90</v>
      </c>
      <c r="AD26" s="578"/>
      <c r="AE26" s="126">
        <f>IF('入力'!$P42=0,"",'入力'!P42)</f>
      </c>
      <c r="AF26" s="128">
        <f>IF('入力'!$P42=0,"",'入力'!Q42)</f>
      </c>
      <c r="AG26" s="128">
        <f>IF('入力'!$P42=0,"",'入力'!R42)</f>
      </c>
      <c r="AH26" s="128">
        <f>IF('入力'!$P42=0,"",'入力'!S42)</f>
      </c>
      <c r="AI26" s="128">
        <f>IF('入力'!$P42=0,"",'入力'!T42)</f>
      </c>
      <c r="AJ26" s="128">
        <f>IF('入力'!$P42=0,"",'入力'!U42)</f>
      </c>
      <c r="AK26" s="128">
        <f>IF('入力'!$P42=0,"",'入力'!V42)</f>
      </c>
      <c r="AL26" s="128">
        <f>IF('入力'!$P42=0,"",'入力'!W42)</f>
      </c>
      <c r="AM26" s="129">
        <f>IF('入力'!$P42=0,"",'入力'!X42)</f>
      </c>
    </row>
    <row r="27" spans="1:39" ht="24" customHeight="1">
      <c r="A27" s="684"/>
      <c r="C27" s="4">
        <f>IF('入力'!N43="",6,"⑥")</f>
        <v>6</v>
      </c>
      <c r="D27" s="584" t="str">
        <f>'入力'!C43&amp;"　"&amp;'入力'!D43</f>
        <v>　</v>
      </c>
      <c r="E27" s="585"/>
      <c r="F27" s="585"/>
      <c r="G27" s="585"/>
      <c r="H27" s="585"/>
      <c r="I27" s="586"/>
      <c r="J27" s="587" t="str">
        <f>'入力'!E43&amp;"　"&amp;'入力'!F43</f>
        <v>　</v>
      </c>
      <c r="K27" s="588"/>
      <c r="L27" s="588"/>
      <c r="M27" s="588"/>
      <c r="N27" s="588"/>
      <c r="O27" s="588"/>
      <c r="P27" s="589"/>
      <c r="Q27" s="573">
        <f>'入力'!G43</f>
        <v>0</v>
      </c>
      <c r="R27" s="574"/>
      <c r="S27" s="31" t="s">
        <v>19</v>
      </c>
      <c r="T27" s="141">
        <f>'入力'!I43</f>
        <v>0</v>
      </c>
      <c r="U27" s="114" t="s">
        <v>22</v>
      </c>
      <c r="V27" s="141">
        <f>'入力'!J43</f>
        <v>0</v>
      </c>
      <c r="W27" s="118" t="s">
        <v>23</v>
      </c>
      <c r="X27" s="141">
        <f>'入力'!K43</f>
        <v>0</v>
      </c>
      <c r="Y27" s="115" t="s">
        <v>24</v>
      </c>
      <c r="Z27" s="575">
        <f>'入力'!L43</f>
        <v>0</v>
      </c>
      <c r="AA27" s="576"/>
      <c r="AB27" s="576"/>
      <c r="AC27" s="577" t="s">
        <v>90</v>
      </c>
      <c r="AD27" s="578"/>
      <c r="AE27" s="126">
        <f>IF('入力'!$P43=0,"",'入力'!P43)</f>
      </c>
      <c r="AF27" s="128">
        <f>IF('入力'!$P43=0,"",'入力'!Q43)</f>
      </c>
      <c r="AG27" s="128">
        <f>IF('入力'!$P43=0,"",'入力'!R43)</f>
      </c>
      <c r="AH27" s="128">
        <f>IF('入力'!$P43=0,"",'入力'!S43)</f>
      </c>
      <c r="AI27" s="128">
        <f>IF('入力'!$P43=0,"",'入力'!T43)</f>
      </c>
      <c r="AJ27" s="128">
        <f>IF('入力'!$P43=0,"",'入力'!U43)</f>
      </c>
      <c r="AK27" s="128">
        <f>IF('入力'!$P43=0,"",'入力'!V43)</f>
      </c>
      <c r="AL27" s="128">
        <f>IF('入力'!$P43=0,"",'入力'!W43)</f>
      </c>
      <c r="AM27" s="129">
        <f>IF('入力'!$P43=0,"",'入力'!X43)</f>
      </c>
    </row>
    <row r="28" spans="1:39" ht="24" customHeight="1">
      <c r="A28" s="684"/>
      <c r="C28" s="4">
        <f>IF('入力'!N44="",7,"⑦")</f>
        <v>7</v>
      </c>
      <c r="D28" s="584" t="str">
        <f>'入力'!C44&amp;"　"&amp;'入力'!D44</f>
        <v>　</v>
      </c>
      <c r="E28" s="585"/>
      <c r="F28" s="585"/>
      <c r="G28" s="585"/>
      <c r="H28" s="585"/>
      <c r="I28" s="586"/>
      <c r="J28" s="587" t="str">
        <f>'入力'!E44&amp;"　"&amp;'入力'!F44</f>
        <v>　</v>
      </c>
      <c r="K28" s="588"/>
      <c r="L28" s="588"/>
      <c r="M28" s="588"/>
      <c r="N28" s="588"/>
      <c r="O28" s="588"/>
      <c r="P28" s="589"/>
      <c r="Q28" s="573">
        <f>'入力'!G44</f>
        <v>0</v>
      </c>
      <c r="R28" s="574"/>
      <c r="S28" s="31" t="s">
        <v>19</v>
      </c>
      <c r="T28" s="141">
        <f>'入力'!I44</f>
        <v>0</v>
      </c>
      <c r="U28" s="114" t="s">
        <v>22</v>
      </c>
      <c r="V28" s="141">
        <f>'入力'!J44</f>
        <v>0</v>
      </c>
      <c r="W28" s="118" t="s">
        <v>23</v>
      </c>
      <c r="X28" s="141">
        <f>'入力'!K44</f>
        <v>0</v>
      </c>
      <c r="Y28" s="115" t="s">
        <v>24</v>
      </c>
      <c r="Z28" s="575">
        <f>'入力'!L44</f>
        <v>0</v>
      </c>
      <c r="AA28" s="576"/>
      <c r="AB28" s="576"/>
      <c r="AC28" s="577" t="s">
        <v>90</v>
      </c>
      <c r="AD28" s="578"/>
      <c r="AE28" s="126">
        <f>IF('入力'!$P44=0,"",'入力'!P44)</f>
      </c>
      <c r="AF28" s="128">
        <f>IF('入力'!$P44=0,"",'入力'!Q44)</f>
      </c>
      <c r="AG28" s="128">
        <f>IF('入力'!$P44=0,"",'入力'!R44)</f>
      </c>
      <c r="AH28" s="128">
        <f>IF('入力'!$P44=0,"",'入力'!S44)</f>
      </c>
      <c r="AI28" s="128">
        <f>IF('入力'!$P44=0,"",'入力'!T44)</f>
      </c>
      <c r="AJ28" s="128">
        <f>IF('入力'!$P44=0,"",'入力'!U44)</f>
      </c>
      <c r="AK28" s="128">
        <f>IF('入力'!$P44=0,"",'入力'!V44)</f>
      </c>
      <c r="AL28" s="128">
        <f>IF('入力'!$P44=0,"",'入力'!W44)</f>
      </c>
      <c r="AM28" s="129">
        <f>IF('入力'!$P44=0,"",'入力'!X44)</f>
      </c>
    </row>
    <row r="29" spans="1:39" ht="24" customHeight="1">
      <c r="A29" s="684"/>
      <c r="C29" s="4">
        <f>IF('入力'!N45="",8,"⑧")</f>
        <v>8</v>
      </c>
      <c r="D29" s="584" t="str">
        <f>'入力'!C45&amp;"　"&amp;'入力'!D45</f>
        <v>　</v>
      </c>
      <c r="E29" s="585"/>
      <c r="F29" s="585"/>
      <c r="G29" s="585"/>
      <c r="H29" s="585"/>
      <c r="I29" s="586"/>
      <c r="J29" s="587" t="str">
        <f>'入力'!E45&amp;"　"&amp;'入力'!F45</f>
        <v>　</v>
      </c>
      <c r="K29" s="588"/>
      <c r="L29" s="588"/>
      <c r="M29" s="588"/>
      <c r="N29" s="588"/>
      <c r="O29" s="588"/>
      <c r="P29" s="589"/>
      <c r="Q29" s="573">
        <f>'入力'!G45</f>
        <v>0</v>
      </c>
      <c r="R29" s="574"/>
      <c r="S29" s="31" t="s">
        <v>19</v>
      </c>
      <c r="T29" s="141">
        <f>'入力'!I45</f>
        <v>0</v>
      </c>
      <c r="U29" s="114" t="s">
        <v>22</v>
      </c>
      <c r="V29" s="141">
        <f>'入力'!J45</f>
        <v>0</v>
      </c>
      <c r="W29" s="118" t="s">
        <v>23</v>
      </c>
      <c r="X29" s="141">
        <f>'入力'!K45</f>
        <v>0</v>
      </c>
      <c r="Y29" s="115" t="s">
        <v>24</v>
      </c>
      <c r="Z29" s="575">
        <f>'入力'!L45</f>
        <v>0</v>
      </c>
      <c r="AA29" s="576"/>
      <c r="AB29" s="576"/>
      <c r="AC29" s="577" t="s">
        <v>90</v>
      </c>
      <c r="AD29" s="578"/>
      <c r="AE29" s="126">
        <f>IF('入力'!$P45=0,"",'入力'!P45)</f>
      </c>
      <c r="AF29" s="128">
        <f>IF('入力'!$P45=0,"",'入力'!Q45)</f>
      </c>
      <c r="AG29" s="128">
        <f>IF('入力'!$P45=0,"",'入力'!R45)</f>
      </c>
      <c r="AH29" s="128">
        <f>IF('入力'!$P45=0,"",'入力'!S45)</f>
      </c>
      <c r="AI29" s="128">
        <f>IF('入力'!$P45=0,"",'入力'!T45)</f>
      </c>
      <c r="AJ29" s="128">
        <f>IF('入力'!$P45=0,"",'入力'!U45)</f>
      </c>
      <c r="AK29" s="128">
        <f>IF('入力'!$P45=0,"",'入力'!V45)</f>
      </c>
      <c r="AL29" s="128">
        <f>IF('入力'!$P45=0,"",'入力'!W45)</f>
      </c>
      <c r="AM29" s="129">
        <f>IF('入力'!$P45=0,"",'入力'!X45)</f>
      </c>
    </row>
    <row r="30" spans="1:39" ht="24" customHeight="1">
      <c r="A30" s="684"/>
      <c r="C30" s="4">
        <f>IF('入力'!N46="",9,"⑨")</f>
        <v>9</v>
      </c>
      <c r="D30" s="584" t="str">
        <f>'入力'!C46&amp;"　"&amp;'入力'!D46</f>
        <v>　</v>
      </c>
      <c r="E30" s="585"/>
      <c r="F30" s="585"/>
      <c r="G30" s="585"/>
      <c r="H30" s="585"/>
      <c r="I30" s="586"/>
      <c r="J30" s="587" t="str">
        <f>'入力'!E46&amp;"　"&amp;'入力'!F46</f>
        <v>　</v>
      </c>
      <c r="K30" s="588"/>
      <c r="L30" s="588"/>
      <c r="M30" s="588"/>
      <c r="N30" s="588"/>
      <c r="O30" s="588"/>
      <c r="P30" s="589"/>
      <c r="Q30" s="573">
        <f>'入力'!G46</f>
        <v>0</v>
      </c>
      <c r="R30" s="574"/>
      <c r="S30" s="31" t="s">
        <v>19</v>
      </c>
      <c r="T30" s="141">
        <f>'入力'!I46</f>
        <v>0</v>
      </c>
      <c r="U30" s="114" t="s">
        <v>22</v>
      </c>
      <c r="V30" s="141">
        <f>'入力'!J46</f>
        <v>0</v>
      </c>
      <c r="W30" s="118" t="s">
        <v>23</v>
      </c>
      <c r="X30" s="141">
        <f>'入力'!K46</f>
        <v>0</v>
      </c>
      <c r="Y30" s="115" t="s">
        <v>24</v>
      </c>
      <c r="Z30" s="575">
        <f>'入力'!L46</f>
        <v>0</v>
      </c>
      <c r="AA30" s="576"/>
      <c r="AB30" s="576"/>
      <c r="AC30" s="577" t="s">
        <v>90</v>
      </c>
      <c r="AD30" s="578"/>
      <c r="AE30" s="126">
        <f>IF('入力'!$P46=0,"",'入力'!P46)</f>
      </c>
      <c r="AF30" s="128">
        <f>IF('入力'!$P46=0,"",'入力'!Q46)</f>
      </c>
      <c r="AG30" s="128">
        <f>IF('入力'!$P46=0,"",'入力'!R46)</f>
      </c>
      <c r="AH30" s="128">
        <f>IF('入力'!$P46=0,"",'入力'!S46)</f>
      </c>
      <c r="AI30" s="128">
        <f>IF('入力'!$P46=0,"",'入力'!T46)</f>
      </c>
      <c r="AJ30" s="128">
        <f>IF('入力'!$P46=0,"",'入力'!U46)</f>
      </c>
      <c r="AK30" s="128">
        <f>IF('入力'!$P46=0,"",'入力'!V46)</f>
      </c>
      <c r="AL30" s="128">
        <f>IF('入力'!$P46=0,"",'入力'!W46)</f>
      </c>
      <c r="AM30" s="129">
        <f>IF('入力'!$P46=0,"",'入力'!X46)</f>
      </c>
    </row>
    <row r="31" spans="1:39" ht="24" customHeight="1">
      <c r="A31" s="684"/>
      <c r="C31" s="100">
        <f>IF('入力'!N47="",10,"⑩")</f>
        <v>10</v>
      </c>
      <c r="D31" s="584" t="str">
        <f>'入力'!C47&amp;"　"&amp;'入力'!D47</f>
        <v>　</v>
      </c>
      <c r="E31" s="585"/>
      <c r="F31" s="585"/>
      <c r="G31" s="585"/>
      <c r="H31" s="585"/>
      <c r="I31" s="586"/>
      <c r="J31" s="587" t="str">
        <f>'入力'!E47&amp;"　"&amp;'入力'!F47</f>
        <v>　</v>
      </c>
      <c r="K31" s="588"/>
      <c r="L31" s="588"/>
      <c r="M31" s="588"/>
      <c r="N31" s="588"/>
      <c r="O31" s="588"/>
      <c r="P31" s="589"/>
      <c r="Q31" s="573">
        <f>'入力'!G47</f>
        <v>0</v>
      </c>
      <c r="R31" s="574"/>
      <c r="S31" s="31" t="s">
        <v>19</v>
      </c>
      <c r="T31" s="141">
        <f>'入力'!I47</f>
        <v>0</v>
      </c>
      <c r="U31" s="114" t="s">
        <v>22</v>
      </c>
      <c r="V31" s="141">
        <f>'入力'!J47</f>
        <v>0</v>
      </c>
      <c r="W31" s="118" t="s">
        <v>23</v>
      </c>
      <c r="X31" s="141">
        <f>'入力'!K47</f>
        <v>0</v>
      </c>
      <c r="Y31" s="115" t="s">
        <v>24</v>
      </c>
      <c r="Z31" s="575">
        <f>'入力'!L47</f>
        <v>0</v>
      </c>
      <c r="AA31" s="576"/>
      <c r="AB31" s="576"/>
      <c r="AC31" s="577" t="s">
        <v>90</v>
      </c>
      <c r="AD31" s="578"/>
      <c r="AE31" s="126">
        <f>IF('入力'!$P47=0,"",'入力'!P47)</f>
      </c>
      <c r="AF31" s="128">
        <f>IF('入力'!$P47=0,"",'入力'!Q47)</f>
      </c>
      <c r="AG31" s="128">
        <f>IF('入力'!$P47=0,"",'入力'!R47)</f>
      </c>
      <c r="AH31" s="128">
        <f>IF('入力'!$P47=0,"",'入力'!S47)</f>
      </c>
      <c r="AI31" s="128">
        <f>IF('入力'!$P47=0,"",'入力'!T47)</f>
      </c>
      <c r="AJ31" s="128">
        <f>IF('入力'!$P47=0,"",'入力'!U47)</f>
      </c>
      <c r="AK31" s="128">
        <f>IF('入力'!$P47=0,"",'入力'!V47)</f>
      </c>
      <c r="AL31" s="128">
        <f>IF('入力'!$P47=0,"",'入力'!W47)</f>
      </c>
      <c r="AM31" s="129">
        <f>IF('入力'!$P47=0,"",'入力'!X47)</f>
      </c>
    </row>
    <row r="32" spans="1:39" ht="24" customHeight="1">
      <c r="A32" s="684"/>
      <c r="C32" s="100">
        <f>IF('入力'!N48="",11,"⑪")</f>
        <v>11</v>
      </c>
      <c r="D32" s="584" t="str">
        <f>'入力'!C48&amp;"　"&amp;'入力'!D48</f>
        <v>　</v>
      </c>
      <c r="E32" s="585"/>
      <c r="F32" s="585"/>
      <c r="G32" s="585"/>
      <c r="H32" s="585"/>
      <c r="I32" s="586"/>
      <c r="J32" s="587" t="str">
        <f>'入力'!E48&amp;"　"&amp;'入力'!F48</f>
        <v>　</v>
      </c>
      <c r="K32" s="588"/>
      <c r="L32" s="588"/>
      <c r="M32" s="588"/>
      <c r="N32" s="588"/>
      <c r="O32" s="588"/>
      <c r="P32" s="589"/>
      <c r="Q32" s="573">
        <f>'入力'!G48</f>
        <v>0</v>
      </c>
      <c r="R32" s="574"/>
      <c r="S32" s="31" t="s">
        <v>19</v>
      </c>
      <c r="T32" s="141">
        <f>'入力'!I48</f>
        <v>0</v>
      </c>
      <c r="U32" s="114" t="s">
        <v>22</v>
      </c>
      <c r="V32" s="141">
        <f>'入力'!J48</f>
        <v>0</v>
      </c>
      <c r="W32" s="118" t="s">
        <v>23</v>
      </c>
      <c r="X32" s="141">
        <f>'入力'!K48</f>
        <v>0</v>
      </c>
      <c r="Y32" s="115" t="s">
        <v>24</v>
      </c>
      <c r="Z32" s="575">
        <f>'入力'!L48</f>
        <v>0</v>
      </c>
      <c r="AA32" s="576"/>
      <c r="AB32" s="576"/>
      <c r="AC32" s="577" t="s">
        <v>90</v>
      </c>
      <c r="AD32" s="578"/>
      <c r="AE32" s="123">
        <f>IF('入力'!$P48=0,"",'入力'!P48)</f>
      </c>
      <c r="AF32" s="124">
        <f>IF('入力'!$P48=0,"",'入力'!Q48)</f>
      </c>
      <c r="AG32" s="124">
        <f>IF('入力'!$P48=0,"",'入力'!R48)</f>
      </c>
      <c r="AH32" s="124">
        <f>IF('入力'!$P48=0,"",'入力'!S48)</f>
      </c>
      <c r="AI32" s="124">
        <f>IF('入力'!$P48=0,"",'入力'!T48)</f>
      </c>
      <c r="AJ32" s="124">
        <f>IF('入力'!$P48=0,"",'入力'!U48)</f>
      </c>
      <c r="AK32" s="124">
        <f>IF('入力'!$P48=0,"",'入力'!V48)</f>
      </c>
      <c r="AL32" s="124">
        <f>IF('入力'!$P48=0,"",'入力'!W48)</f>
      </c>
      <c r="AM32" s="125">
        <f>IF('入力'!$P48=0,"",'入力'!X48)</f>
      </c>
    </row>
    <row r="33" spans="1:39" ht="24" customHeight="1">
      <c r="A33" s="684"/>
      <c r="C33" s="100">
        <f>IF('入力'!N49="",12,"⑫")</f>
        <v>12</v>
      </c>
      <c r="D33" s="584" t="str">
        <f>'入力'!C49&amp;"　"&amp;'入力'!D49</f>
        <v>　</v>
      </c>
      <c r="E33" s="585"/>
      <c r="F33" s="585"/>
      <c r="G33" s="585"/>
      <c r="H33" s="585"/>
      <c r="I33" s="586"/>
      <c r="J33" s="587" t="str">
        <f>'入力'!E49&amp;"　"&amp;'入力'!F49</f>
        <v>　</v>
      </c>
      <c r="K33" s="588"/>
      <c r="L33" s="588"/>
      <c r="M33" s="588"/>
      <c r="N33" s="588"/>
      <c r="O33" s="588"/>
      <c r="P33" s="589"/>
      <c r="Q33" s="573">
        <f>'入力'!G49</f>
        <v>0</v>
      </c>
      <c r="R33" s="574"/>
      <c r="S33" s="31" t="s">
        <v>19</v>
      </c>
      <c r="T33" s="141">
        <f>'入力'!I49</f>
        <v>0</v>
      </c>
      <c r="U33" s="114" t="s">
        <v>22</v>
      </c>
      <c r="V33" s="141">
        <f>'入力'!J49</f>
        <v>0</v>
      </c>
      <c r="W33" s="118" t="s">
        <v>23</v>
      </c>
      <c r="X33" s="141">
        <f>'入力'!K49</f>
        <v>0</v>
      </c>
      <c r="Y33" s="115" t="s">
        <v>24</v>
      </c>
      <c r="Z33" s="575">
        <f>'入力'!L49</f>
        <v>0</v>
      </c>
      <c r="AA33" s="576"/>
      <c r="AB33" s="576"/>
      <c r="AC33" s="577" t="s">
        <v>90</v>
      </c>
      <c r="AD33" s="578"/>
      <c r="AE33" s="123">
        <f>IF('入力'!$P49=0,"",'入力'!P49)</f>
      </c>
      <c r="AF33" s="124">
        <f>IF('入力'!$P49=0,"",'入力'!Q49)</f>
      </c>
      <c r="AG33" s="124">
        <f>IF('入力'!$P49=0,"",'入力'!R49)</f>
      </c>
      <c r="AH33" s="124">
        <f>IF('入力'!$P49=0,"",'入力'!S49)</f>
      </c>
      <c r="AI33" s="124">
        <f>IF('入力'!$P49=0,"",'入力'!T49)</f>
      </c>
      <c r="AJ33" s="124">
        <f>IF('入力'!$P49=0,"",'入力'!U49)</f>
      </c>
      <c r="AK33" s="124">
        <f>IF('入力'!$P49=0,"",'入力'!V49)</f>
      </c>
      <c r="AL33" s="124">
        <f>IF('入力'!$P49=0,"",'入力'!W49)</f>
      </c>
      <c r="AM33" s="125">
        <f>IF('入力'!$P49=0,"",'入力'!X49)</f>
      </c>
    </row>
    <row r="34" spans="1:39" ht="24" customHeight="1">
      <c r="A34" s="684"/>
      <c r="C34" s="100">
        <f>IF('入力'!N50="",13,"⑬")</f>
        <v>13</v>
      </c>
      <c r="D34" s="584" t="str">
        <f>'入力'!C50&amp;"　"&amp;'入力'!D50</f>
        <v>　</v>
      </c>
      <c r="E34" s="585"/>
      <c r="F34" s="585"/>
      <c r="G34" s="585"/>
      <c r="H34" s="585"/>
      <c r="I34" s="586"/>
      <c r="J34" s="587" t="str">
        <f>'入力'!E50&amp;"　"&amp;'入力'!F50</f>
        <v>　</v>
      </c>
      <c r="K34" s="588"/>
      <c r="L34" s="588"/>
      <c r="M34" s="588"/>
      <c r="N34" s="588"/>
      <c r="O34" s="588"/>
      <c r="P34" s="589"/>
      <c r="Q34" s="573">
        <f>'入力'!G50</f>
        <v>0</v>
      </c>
      <c r="R34" s="574"/>
      <c r="S34" s="31" t="s">
        <v>19</v>
      </c>
      <c r="T34" s="141">
        <f>'入力'!I50</f>
        <v>0</v>
      </c>
      <c r="U34" s="114" t="s">
        <v>22</v>
      </c>
      <c r="V34" s="141">
        <f>'入力'!J50</f>
        <v>0</v>
      </c>
      <c r="W34" s="118" t="s">
        <v>23</v>
      </c>
      <c r="X34" s="141">
        <f>'入力'!K50</f>
        <v>0</v>
      </c>
      <c r="Y34" s="115" t="s">
        <v>24</v>
      </c>
      <c r="Z34" s="575">
        <f>'入力'!L50</f>
        <v>0</v>
      </c>
      <c r="AA34" s="576"/>
      <c r="AB34" s="576"/>
      <c r="AC34" s="577" t="s">
        <v>90</v>
      </c>
      <c r="AD34" s="578"/>
      <c r="AE34" s="123">
        <f>IF('入力'!$P50=0,"",'入力'!P50)</f>
      </c>
      <c r="AF34" s="124">
        <f>IF('入力'!$P50=0,"",'入力'!Q50)</f>
      </c>
      <c r="AG34" s="124">
        <f>IF('入力'!$P50=0,"",'入力'!R50)</f>
      </c>
      <c r="AH34" s="124">
        <f>IF('入力'!$P50=0,"",'入力'!S50)</f>
      </c>
      <c r="AI34" s="124">
        <f>IF('入力'!$P50=0,"",'入力'!T50)</f>
      </c>
      <c r="AJ34" s="124">
        <f>IF('入力'!$P50=0,"",'入力'!U50)</f>
      </c>
      <c r="AK34" s="124">
        <f>IF('入力'!$P50=0,"",'入力'!V50)</f>
      </c>
      <c r="AL34" s="124">
        <f>IF('入力'!$P50=0,"",'入力'!W50)</f>
      </c>
      <c r="AM34" s="125">
        <f>IF('入力'!$P50=0,"",'入力'!X50)</f>
      </c>
    </row>
    <row r="35" spans="1:39" ht="24" customHeight="1">
      <c r="A35" s="684"/>
      <c r="C35" s="100">
        <f>IF('入力'!N51="",14,"⑭")</f>
        <v>14</v>
      </c>
      <c r="D35" s="584" t="str">
        <f>'入力'!C51&amp;"　"&amp;'入力'!D51</f>
        <v>　</v>
      </c>
      <c r="E35" s="585"/>
      <c r="F35" s="585"/>
      <c r="G35" s="585"/>
      <c r="H35" s="585"/>
      <c r="I35" s="586"/>
      <c r="J35" s="587" t="str">
        <f>'入力'!E51&amp;"　"&amp;'入力'!F51</f>
        <v>　</v>
      </c>
      <c r="K35" s="588"/>
      <c r="L35" s="588"/>
      <c r="M35" s="588"/>
      <c r="N35" s="588"/>
      <c r="O35" s="588"/>
      <c r="P35" s="589"/>
      <c r="Q35" s="573">
        <f>'入力'!G51</f>
        <v>0</v>
      </c>
      <c r="R35" s="574"/>
      <c r="S35" s="31" t="s">
        <v>19</v>
      </c>
      <c r="T35" s="141">
        <f>'入力'!I51</f>
        <v>0</v>
      </c>
      <c r="U35" s="114" t="s">
        <v>22</v>
      </c>
      <c r="V35" s="141">
        <f>'入力'!J51</f>
        <v>0</v>
      </c>
      <c r="W35" s="118" t="s">
        <v>23</v>
      </c>
      <c r="X35" s="141">
        <f>'入力'!K51</f>
        <v>0</v>
      </c>
      <c r="Y35" s="115" t="s">
        <v>24</v>
      </c>
      <c r="Z35" s="575">
        <f>'入力'!L51</f>
        <v>0</v>
      </c>
      <c r="AA35" s="576"/>
      <c r="AB35" s="576"/>
      <c r="AC35" s="577" t="s">
        <v>90</v>
      </c>
      <c r="AD35" s="578"/>
      <c r="AE35" s="127">
        <f>IF('入力'!$P51=0,"",'入力'!P51)</f>
      </c>
      <c r="AF35" s="124">
        <f>IF('入力'!$P51=0,"",'入力'!Q51)</f>
      </c>
      <c r="AG35" s="124">
        <f>IF('入力'!$P51=0,"",'入力'!R51)</f>
      </c>
      <c r="AH35" s="124">
        <f>IF('入力'!$P51=0,"",'入力'!S51)</f>
      </c>
      <c r="AI35" s="124">
        <f>IF('入力'!$P51=0,"",'入力'!T51)</f>
      </c>
      <c r="AJ35" s="124">
        <f>IF('入力'!$P51=0,"",'入力'!U51)</f>
      </c>
      <c r="AK35" s="124">
        <f>IF('入力'!$P51=0,"",'入力'!V51)</f>
      </c>
      <c r="AL35" s="124">
        <f>IF('入力'!$P51=0,"",'入力'!W51)</f>
      </c>
      <c r="AM35" s="125">
        <f>IF('入力'!$P51=0,"",'入力'!X51)</f>
      </c>
    </row>
    <row r="36" spans="1:39" ht="24" customHeight="1">
      <c r="A36" s="684"/>
      <c r="C36" s="100">
        <f>IF('入力'!N52="",15,"⑮")</f>
        <v>15</v>
      </c>
      <c r="D36" s="584" t="str">
        <f>'入力'!C52&amp;"　"&amp;'入力'!D52</f>
        <v>　</v>
      </c>
      <c r="E36" s="585"/>
      <c r="F36" s="585"/>
      <c r="G36" s="585"/>
      <c r="H36" s="585"/>
      <c r="I36" s="586"/>
      <c r="J36" s="587" t="str">
        <f>'入力'!E52&amp;"　"&amp;'入力'!F52</f>
        <v>　</v>
      </c>
      <c r="K36" s="588"/>
      <c r="L36" s="588"/>
      <c r="M36" s="588"/>
      <c r="N36" s="588"/>
      <c r="O36" s="588"/>
      <c r="P36" s="589"/>
      <c r="Q36" s="573">
        <f>'入力'!G52</f>
        <v>0</v>
      </c>
      <c r="R36" s="574"/>
      <c r="S36" s="31" t="s">
        <v>19</v>
      </c>
      <c r="T36" s="141">
        <f>'入力'!I52</f>
        <v>0</v>
      </c>
      <c r="U36" s="114" t="s">
        <v>22</v>
      </c>
      <c r="V36" s="141">
        <f>'入力'!J52</f>
        <v>0</v>
      </c>
      <c r="W36" s="118" t="s">
        <v>23</v>
      </c>
      <c r="X36" s="141">
        <f>'入力'!K52</f>
        <v>0</v>
      </c>
      <c r="Y36" s="115" t="s">
        <v>24</v>
      </c>
      <c r="Z36" s="575">
        <f>'入力'!L52</f>
        <v>0</v>
      </c>
      <c r="AA36" s="576"/>
      <c r="AB36" s="576"/>
      <c r="AC36" s="577" t="s">
        <v>90</v>
      </c>
      <c r="AD36" s="578"/>
      <c r="AE36" s="126">
        <f>IF('入力'!$P52=0,"",'入力'!P52)</f>
      </c>
      <c r="AF36" s="124">
        <f>IF('入力'!$P52=0,"",'入力'!Q52)</f>
      </c>
      <c r="AG36" s="124">
        <f>IF('入力'!$P52=0,"",'入力'!R52)</f>
      </c>
      <c r="AH36" s="124">
        <f>IF('入力'!$P52=0,"",'入力'!S52)</f>
      </c>
      <c r="AI36" s="124">
        <f>IF('入力'!$P52=0,"",'入力'!T52)</f>
      </c>
      <c r="AJ36" s="124">
        <f>IF('入力'!$P52=0,"",'入力'!U52)</f>
      </c>
      <c r="AK36" s="124">
        <f>IF('入力'!$P52=0,"",'入力'!V52)</f>
      </c>
      <c r="AL36" s="124">
        <f>IF('入力'!$P52=0,"",'入力'!W52)</f>
      </c>
      <c r="AM36" s="125">
        <f>IF('入力'!$P52=0,"",'入力'!X52)</f>
      </c>
    </row>
    <row r="37" spans="1:39" ht="24" customHeight="1">
      <c r="A37" s="684"/>
      <c r="C37" s="100">
        <f>IF('入力'!N53="",16,"⑯")</f>
        <v>16</v>
      </c>
      <c r="D37" s="584" t="str">
        <f>'入力'!C53&amp;"　"&amp;'入力'!D53</f>
        <v>　</v>
      </c>
      <c r="E37" s="585"/>
      <c r="F37" s="585"/>
      <c r="G37" s="585"/>
      <c r="H37" s="585"/>
      <c r="I37" s="586"/>
      <c r="J37" s="587" t="str">
        <f>'入力'!E53&amp;"　"&amp;'入力'!F53</f>
        <v>　</v>
      </c>
      <c r="K37" s="588"/>
      <c r="L37" s="588"/>
      <c r="M37" s="588"/>
      <c r="N37" s="588"/>
      <c r="O37" s="588"/>
      <c r="P37" s="589"/>
      <c r="Q37" s="573">
        <f>'入力'!G53</f>
        <v>0</v>
      </c>
      <c r="R37" s="574"/>
      <c r="S37" s="31" t="s">
        <v>19</v>
      </c>
      <c r="T37" s="141">
        <f>'入力'!I53</f>
        <v>0</v>
      </c>
      <c r="U37" s="114" t="s">
        <v>22</v>
      </c>
      <c r="V37" s="141">
        <f>'入力'!J53</f>
        <v>0</v>
      </c>
      <c r="W37" s="118" t="s">
        <v>23</v>
      </c>
      <c r="X37" s="141">
        <f>'入力'!K53</f>
        <v>0</v>
      </c>
      <c r="Y37" s="115" t="s">
        <v>24</v>
      </c>
      <c r="Z37" s="575">
        <f>'入力'!L53</f>
        <v>0</v>
      </c>
      <c r="AA37" s="576"/>
      <c r="AB37" s="576"/>
      <c r="AC37" s="577" t="s">
        <v>90</v>
      </c>
      <c r="AD37" s="578"/>
      <c r="AE37" s="123">
        <f>IF('入力'!$P53=0,"",'入力'!P53)</f>
      </c>
      <c r="AF37" s="124">
        <f>IF('入力'!$P53=0,"",'入力'!Q53)</f>
      </c>
      <c r="AG37" s="124">
        <f>IF('入力'!$P53=0,"",'入力'!R53)</f>
      </c>
      <c r="AH37" s="124">
        <f>IF('入力'!$P53=0,"",'入力'!S53)</f>
      </c>
      <c r="AI37" s="124">
        <f>IF('入力'!$P53=0,"",'入力'!T53)</f>
      </c>
      <c r="AJ37" s="124">
        <f>IF('入力'!$P53=0,"",'入力'!U53)</f>
      </c>
      <c r="AK37" s="124">
        <f>IF('入力'!$P53=0,"",'入力'!V53)</f>
      </c>
      <c r="AL37" s="124">
        <f>IF('入力'!$P53=0,"",'入力'!W53)</f>
      </c>
      <c r="AM37" s="125">
        <f>IF('入力'!$P53=0,"",'入力'!X53)</f>
      </c>
    </row>
    <row r="38" spans="1:39" ht="24" customHeight="1">
      <c r="A38" s="684"/>
      <c r="C38" s="100">
        <f>IF('入力'!N54="",17,"⑰")</f>
        <v>17</v>
      </c>
      <c r="D38" s="584" t="str">
        <f>'入力'!C54&amp;"　"&amp;'入力'!D54</f>
        <v>　</v>
      </c>
      <c r="E38" s="585"/>
      <c r="F38" s="585"/>
      <c r="G38" s="585"/>
      <c r="H38" s="585"/>
      <c r="I38" s="586"/>
      <c r="J38" s="587" t="str">
        <f>'入力'!E54&amp;"　"&amp;'入力'!F54</f>
        <v>　</v>
      </c>
      <c r="K38" s="588"/>
      <c r="L38" s="588"/>
      <c r="M38" s="588"/>
      <c r="N38" s="588"/>
      <c r="O38" s="588"/>
      <c r="P38" s="589"/>
      <c r="Q38" s="573">
        <f>'入力'!G54</f>
        <v>0</v>
      </c>
      <c r="R38" s="574"/>
      <c r="S38" s="31" t="s">
        <v>19</v>
      </c>
      <c r="T38" s="141">
        <f>'入力'!I54</f>
        <v>0</v>
      </c>
      <c r="U38" s="114" t="s">
        <v>22</v>
      </c>
      <c r="V38" s="141">
        <f>'入力'!J54</f>
        <v>0</v>
      </c>
      <c r="W38" s="118" t="s">
        <v>23</v>
      </c>
      <c r="X38" s="141">
        <f>'入力'!K54</f>
        <v>0</v>
      </c>
      <c r="Y38" s="115" t="s">
        <v>24</v>
      </c>
      <c r="Z38" s="575">
        <f>'入力'!L54</f>
        <v>0</v>
      </c>
      <c r="AA38" s="576"/>
      <c r="AB38" s="576"/>
      <c r="AC38" s="577" t="s">
        <v>90</v>
      </c>
      <c r="AD38" s="578"/>
      <c r="AE38" s="123">
        <f>IF('入力'!$P54=0,"",'入力'!P54)</f>
      </c>
      <c r="AF38" s="124">
        <f>IF('入力'!$P54=0,"",'入力'!Q54)</f>
      </c>
      <c r="AG38" s="124">
        <f>IF('入力'!$P54=0,"",'入力'!R54)</f>
      </c>
      <c r="AH38" s="124">
        <f>IF('入力'!$P54=0,"",'入力'!S54)</f>
      </c>
      <c r="AI38" s="124">
        <f>IF('入力'!$P54=0,"",'入力'!T54)</f>
      </c>
      <c r="AJ38" s="124">
        <f>IF('入力'!$P54=0,"",'入力'!U54)</f>
      </c>
      <c r="AK38" s="124">
        <f>IF('入力'!$P54=0,"",'入力'!V54)</f>
      </c>
      <c r="AL38" s="124">
        <f>IF('入力'!$P54=0,"",'入力'!W54)</f>
      </c>
      <c r="AM38" s="125">
        <f>IF('入力'!$P54=0,"",'入力'!X54)</f>
      </c>
    </row>
    <row r="39" spans="1:39" ht="24" customHeight="1" thickBot="1">
      <c r="A39" s="684"/>
      <c r="C39" s="100">
        <f>IF('入力'!N55="",18,"⑱")</f>
        <v>18</v>
      </c>
      <c r="D39" s="567" t="str">
        <f>'入力'!C55&amp;"　"&amp;'入力'!D55</f>
        <v>　</v>
      </c>
      <c r="E39" s="568"/>
      <c r="F39" s="568"/>
      <c r="G39" s="568"/>
      <c r="H39" s="568"/>
      <c r="I39" s="569"/>
      <c r="J39" s="570" t="str">
        <f>'入力'!E55&amp;"　"&amp;'入力'!F55</f>
        <v>　</v>
      </c>
      <c r="K39" s="571"/>
      <c r="L39" s="571"/>
      <c r="M39" s="571"/>
      <c r="N39" s="571"/>
      <c r="O39" s="571"/>
      <c r="P39" s="572"/>
      <c r="Q39" s="573">
        <f>'入力'!G55</f>
        <v>0</v>
      </c>
      <c r="R39" s="574"/>
      <c r="S39" s="31" t="s">
        <v>19</v>
      </c>
      <c r="T39" s="141">
        <f>'入力'!I55</f>
        <v>0</v>
      </c>
      <c r="U39" s="114" t="s">
        <v>22</v>
      </c>
      <c r="V39" s="141">
        <f>'入力'!J55</f>
        <v>0</v>
      </c>
      <c r="W39" s="118" t="s">
        <v>23</v>
      </c>
      <c r="X39" s="141">
        <f>'入力'!K55</f>
        <v>0</v>
      </c>
      <c r="Y39" s="115" t="s">
        <v>24</v>
      </c>
      <c r="Z39" s="575">
        <f>'入力'!L55</f>
        <v>0</v>
      </c>
      <c r="AA39" s="576"/>
      <c r="AB39" s="576"/>
      <c r="AC39" s="577" t="s">
        <v>90</v>
      </c>
      <c r="AD39" s="578"/>
      <c r="AE39" s="120">
        <f>IF('入力'!$P55=0,"",'入力'!P55)</f>
      </c>
      <c r="AF39" s="121">
        <f>IF('入力'!$P55=0,"",'入力'!Q55)</f>
      </c>
      <c r="AG39" s="121">
        <f>IF('入力'!$P55=0,"",'入力'!R55)</f>
      </c>
      <c r="AH39" s="121">
        <f>IF('入力'!$P55=0,"",'入力'!S55)</f>
      </c>
      <c r="AI39" s="121">
        <f>IF('入力'!$P55=0,"",'入力'!T55)</f>
      </c>
      <c r="AJ39" s="121">
        <f>IF('入力'!$P55=0,"",'入力'!U55)</f>
      </c>
      <c r="AK39" s="121">
        <f>IF('入力'!$P55=0,"",'入力'!V55)</f>
      </c>
      <c r="AL39" s="121">
        <f>IF('入力'!$P55=0,"",'入力'!W55)</f>
      </c>
      <c r="AM39" s="122">
        <f>IF('入力'!$P55=0,"",'入力'!X55)</f>
      </c>
    </row>
    <row r="40" spans="1:39" ht="24" customHeight="1" thickBot="1">
      <c r="A40" s="684"/>
      <c r="C40" s="579" t="s">
        <v>15</v>
      </c>
      <c r="D40" s="579"/>
      <c r="E40" s="579"/>
      <c r="F40" s="579"/>
      <c r="G40" s="579"/>
      <c r="H40" s="579"/>
      <c r="I40" s="579"/>
      <c r="J40" s="579"/>
      <c r="K40" s="579"/>
      <c r="L40" s="579"/>
      <c r="M40" s="580"/>
      <c r="N40" s="581" t="s">
        <v>17</v>
      </c>
      <c r="O40" s="582"/>
      <c r="P40" s="582"/>
      <c r="Q40" s="582"/>
      <c r="R40" s="582"/>
      <c r="S40" s="582"/>
      <c r="T40" s="582"/>
      <c r="U40" s="582"/>
      <c r="V40" s="582"/>
      <c r="W40" s="582"/>
      <c r="X40" s="582"/>
      <c r="Y40" s="582"/>
      <c r="Z40" s="582"/>
      <c r="AA40" s="582"/>
      <c r="AB40" s="582"/>
      <c r="AC40" s="582"/>
      <c r="AD40" s="583"/>
      <c r="AE40" s="119">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9" customHeight="1">
      <c r="A41" s="684"/>
      <c r="C41" s="16"/>
      <c r="D41" s="16"/>
      <c r="E41" s="16"/>
      <c r="F41" s="16"/>
      <c r="G41" s="16"/>
      <c r="H41" s="16"/>
      <c r="I41" s="16"/>
      <c r="J41" s="16"/>
      <c r="K41" s="16"/>
      <c r="L41" s="16"/>
      <c r="M41" s="16"/>
      <c r="N41" s="94"/>
      <c r="O41" s="94"/>
      <c r="P41" s="109"/>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84"/>
      <c r="C42" s="562" t="s">
        <v>284</v>
      </c>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row>
    <row r="43" spans="1:39" ht="27.75" customHeight="1">
      <c r="A43" s="684"/>
      <c r="C43" s="563" t="s">
        <v>285</v>
      </c>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row>
    <row r="44" spans="1:39" ht="10.5" customHeight="1">
      <c r="A44" s="684"/>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row>
    <row r="45" spans="1:39" ht="24.75" customHeight="1">
      <c r="A45" s="684"/>
      <c r="C45" s="11"/>
      <c r="D45" s="564" t="s">
        <v>347</v>
      </c>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row>
    <row r="46" spans="1:40" ht="30" customHeight="1">
      <c r="A46" s="684"/>
      <c r="C46" s="565" t="s">
        <v>283</v>
      </c>
      <c r="D46" s="565"/>
      <c r="E46" s="565"/>
      <c r="F46" s="565"/>
      <c r="G46" s="565"/>
      <c r="H46" s="565"/>
      <c r="I46" s="565"/>
      <c r="J46" s="565"/>
      <c r="K46" s="565"/>
      <c r="L46" s="566" t="s">
        <v>282</v>
      </c>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row>
    <row r="47" spans="1:39" ht="28.5" customHeight="1">
      <c r="A47" s="684"/>
      <c r="C47" s="561" t="s">
        <v>344</v>
      </c>
      <c r="D47" s="561"/>
      <c r="E47" s="561"/>
      <c r="F47" s="561"/>
      <c r="G47" s="561"/>
      <c r="H47" s="554"/>
      <c r="I47" s="554"/>
      <c r="J47" s="5" t="s">
        <v>24</v>
      </c>
      <c r="K47" s="5"/>
      <c r="L47" s="5"/>
      <c r="M47" s="561" t="s">
        <v>344</v>
      </c>
      <c r="N47" s="561"/>
      <c r="O47" s="561"/>
      <c r="P47" s="561"/>
      <c r="Q47" s="561"/>
      <c r="R47" s="561"/>
      <c r="S47" s="561"/>
      <c r="T47" s="561"/>
      <c r="U47" s="554"/>
      <c r="V47" s="554"/>
      <c r="W47" s="546" t="s">
        <v>24</v>
      </c>
      <c r="X47" s="546"/>
      <c r="Y47" s="5"/>
      <c r="AB47" s="561" t="s">
        <v>348</v>
      </c>
      <c r="AC47" s="561"/>
      <c r="AD47" s="561"/>
      <c r="AE47" s="561"/>
      <c r="AF47" s="561"/>
      <c r="AG47" s="561"/>
      <c r="AH47" s="561"/>
      <c r="AI47" s="561"/>
      <c r="AJ47" s="554"/>
      <c r="AK47" s="554"/>
      <c r="AL47" s="546" t="s">
        <v>24</v>
      </c>
      <c r="AM47" s="546"/>
    </row>
    <row r="48" spans="1:39" ht="18" customHeight="1">
      <c r="A48" s="684"/>
      <c r="C48" s="555">
        <f>'入力'!C9</f>
        <v>0</v>
      </c>
      <c r="D48" s="555"/>
      <c r="E48" s="555"/>
      <c r="F48" s="555"/>
      <c r="G48" s="555"/>
      <c r="H48" s="29"/>
      <c r="I48" s="29"/>
      <c r="J48" s="29"/>
      <c r="K48" s="29"/>
      <c r="L48" s="29"/>
      <c r="M48" s="845"/>
      <c r="N48" s="845"/>
      <c r="O48" s="845"/>
      <c r="P48" s="845"/>
      <c r="Q48" s="845"/>
      <c r="R48" s="855" t="s">
        <v>275</v>
      </c>
      <c r="S48" s="855"/>
      <c r="T48" s="855"/>
      <c r="U48" s="11"/>
      <c r="V48" s="11"/>
      <c r="W48" s="5"/>
      <c r="X48" s="5"/>
      <c r="Y48" s="5"/>
      <c r="AB48" s="845"/>
      <c r="AC48" s="845"/>
      <c r="AD48" s="845"/>
      <c r="AE48" s="845"/>
      <c r="AF48" s="845"/>
      <c r="AG48" s="548" t="s">
        <v>275</v>
      </c>
      <c r="AH48" s="548"/>
      <c r="AI48" s="548"/>
      <c r="AJ48" s="548"/>
      <c r="AK48" s="64"/>
      <c r="AL48" s="6"/>
      <c r="AM48" s="6"/>
    </row>
    <row r="49" spans="1:39" ht="18" customHeight="1">
      <c r="A49" s="684"/>
      <c r="B49" s="10"/>
      <c r="C49" s="851">
        <f>'入力'!D9</f>
        <v>0</v>
      </c>
      <c r="D49" s="851"/>
      <c r="E49" s="851"/>
      <c r="F49" s="852" t="s">
        <v>106</v>
      </c>
      <c r="G49" s="852"/>
      <c r="H49" s="139"/>
      <c r="I49" s="22"/>
      <c r="J49" s="22"/>
      <c r="K49" s="22"/>
      <c r="L49" s="10"/>
      <c r="M49" s="853" t="s">
        <v>274</v>
      </c>
      <c r="N49" s="853"/>
      <c r="O49" s="853"/>
      <c r="P49" s="853"/>
      <c r="Q49" s="853"/>
      <c r="R49" s="853"/>
      <c r="S49" s="853"/>
      <c r="T49" s="853"/>
      <c r="U49" s="140"/>
      <c r="V49" s="140"/>
      <c r="W49" s="23"/>
      <c r="X49" s="23"/>
      <c r="Y49" s="10"/>
      <c r="Z49" s="10"/>
      <c r="AA49" s="10"/>
      <c r="AB49" s="854" t="s">
        <v>277</v>
      </c>
      <c r="AC49" s="854"/>
      <c r="AD49" s="854"/>
      <c r="AE49" s="854"/>
      <c r="AF49" s="854"/>
      <c r="AG49" s="854"/>
      <c r="AH49" s="854"/>
      <c r="AI49" s="854"/>
      <c r="AJ49" s="854"/>
      <c r="AK49" s="23"/>
      <c r="AL49" s="23"/>
      <c r="AM49" s="5"/>
    </row>
    <row r="50" spans="1:40" ht="28.5" customHeight="1">
      <c r="A50" s="684"/>
      <c r="B50" s="10"/>
      <c r="C50" s="332" t="s">
        <v>272</v>
      </c>
      <c r="D50" s="848" t="str">
        <f>'入力'!C25&amp;" "&amp;'入力'!D25</f>
        <v> </v>
      </c>
      <c r="E50" s="848"/>
      <c r="F50" s="848"/>
      <c r="G50" s="848"/>
      <c r="H50" s="848"/>
      <c r="I50" s="848"/>
      <c r="J50" s="6" t="s">
        <v>273</v>
      </c>
      <c r="K50" s="23"/>
      <c r="L50" s="23"/>
      <c r="M50" s="553" t="s">
        <v>276</v>
      </c>
      <c r="N50" s="553"/>
      <c r="O50" s="553"/>
      <c r="P50" s="849"/>
      <c r="Q50" s="849"/>
      <c r="R50" s="849"/>
      <c r="S50" s="849"/>
      <c r="T50" s="849"/>
      <c r="U50" s="849"/>
      <c r="V50" s="849"/>
      <c r="W50" s="550" t="s">
        <v>273</v>
      </c>
      <c r="X50" s="550"/>
      <c r="Y50" s="23"/>
      <c r="Z50" s="10"/>
      <c r="AA50" s="10"/>
      <c r="AB50" s="850" t="s">
        <v>276</v>
      </c>
      <c r="AC50" s="850"/>
      <c r="AD50" s="850"/>
      <c r="AE50" s="849"/>
      <c r="AF50" s="849"/>
      <c r="AG50" s="849"/>
      <c r="AH50" s="849"/>
      <c r="AI50" s="849"/>
      <c r="AJ50" s="849"/>
      <c r="AK50" s="849"/>
      <c r="AL50" s="849"/>
      <c r="AM50" s="546" t="s">
        <v>273</v>
      </c>
      <c r="AN50" s="546"/>
    </row>
    <row r="51" spans="1:40" ht="1.5" customHeight="1">
      <c r="A51" s="684"/>
      <c r="B51" s="10"/>
      <c r="C51" s="23"/>
      <c r="D51" s="23"/>
      <c r="E51" s="23"/>
      <c r="F51" s="23"/>
      <c r="G51" s="23"/>
      <c r="H51" s="23"/>
      <c r="I51" s="23"/>
      <c r="J51" s="23"/>
      <c r="K51" s="81"/>
      <c r="L51" s="23"/>
      <c r="M51" s="23"/>
      <c r="N51" s="547"/>
      <c r="O51" s="547"/>
      <c r="P51" s="547"/>
      <c r="Q51" s="81"/>
      <c r="R51" s="81"/>
      <c r="S51" s="81"/>
      <c r="T51" s="81"/>
      <c r="U51" s="547"/>
      <c r="V51" s="547"/>
      <c r="W51" s="547"/>
      <c r="X51" s="547"/>
      <c r="Y51" s="547"/>
      <c r="Z51" s="547"/>
      <c r="AA51" s="10"/>
      <c r="AB51" s="548"/>
      <c r="AC51" s="548"/>
      <c r="AD51" s="548"/>
      <c r="AE51" s="548"/>
      <c r="AF51" s="548"/>
      <c r="AG51" s="548"/>
      <c r="AH51" s="548"/>
      <c r="AI51" s="548"/>
      <c r="AJ51" s="548"/>
      <c r="AK51" s="548"/>
      <c r="AL51" s="548"/>
      <c r="AM51" s="547"/>
      <c r="AN51" s="547"/>
    </row>
    <row r="55" ht="13.5" customHeight="1"/>
    <row r="57" spans="28:39" ht="13.5">
      <c r="AB57" s="23"/>
      <c r="AC57" s="23"/>
      <c r="AD57" s="547"/>
      <c r="AE57" s="547"/>
      <c r="AF57" s="547"/>
      <c r="AG57" s="547"/>
      <c r="AH57" s="547"/>
      <c r="AI57" s="547"/>
      <c r="AJ57" s="547"/>
      <c r="AK57" s="547"/>
      <c r="AL57" s="547"/>
      <c r="AM57" s="547"/>
    </row>
  </sheetData>
  <sheetProtection/>
  <mergeCells count="197">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M47:T47"/>
    <mergeCell ref="U47:V47"/>
    <mergeCell ref="W47:X47"/>
    <mergeCell ref="AB47:AI47"/>
    <mergeCell ref="C42:AN42"/>
    <mergeCell ref="C43:AM43"/>
    <mergeCell ref="C44:AM44"/>
    <mergeCell ref="D45:AM45"/>
    <mergeCell ref="C46:K46"/>
    <mergeCell ref="L46:AN46"/>
    <mergeCell ref="AJ47:AK47"/>
    <mergeCell ref="AL47:AM47"/>
    <mergeCell ref="C48:G48"/>
    <mergeCell ref="C49:E49"/>
    <mergeCell ref="F49:G49"/>
    <mergeCell ref="M49:T49"/>
    <mergeCell ref="AB49:AJ49"/>
    <mergeCell ref="R48:T48"/>
    <mergeCell ref="C47:G47"/>
    <mergeCell ref="H47:I47"/>
    <mergeCell ref="D50:I50"/>
    <mergeCell ref="M50:O50"/>
    <mergeCell ref="P50:V50"/>
    <mergeCell ref="W50:X50"/>
    <mergeCell ref="AB50:AD50"/>
    <mergeCell ref="AE50:AL50"/>
    <mergeCell ref="AM50:AN50"/>
    <mergeCell ref="N51:P51"/>
    <mergeCell ref="U51:V51"/>
    <mergeCell ref="W51:X51"/>
    <mergeCell ref="Y51:Z51"/>
    <mergeCell ref="AB51:AD51"/>
    <mergeCell ref="AE51:AF51"/>
    <mergeCell ref="AG51:AH51"/>
    <mergeCell ref="AI51:AJ51"/>
    <mergeCell ref="AK51:AL51"/>
    <mergeCell ref="M48:Q48"/>
    <mergeCell ref="AB48:AF48"/>
    <mergeCell ref="AG48:AJ48"/>
    <mergeCell ref="B1:AN1"/>
    <mergeCell ref="AM51:AN51"/>
    <mergeCell ref="AD57:AE57"/>
    <mergeCell ref="AF57:AG57"/>
    <mergeCell ref="AH57:AI57"/>
    <mergeCell ref="AJ57:AK57"/>
    <mergeCell ref="AL57:AM57"/>
  </mergeCells>
  <printOptions/>
  <pageMargins left="0.2362204724409449" right="0.2362204724409449" top="0.1968503937007874" bottom="0.1968503937007874" header="0.31496062992125984" footer="0.31496062992125984"/>
  <pageSetup horizontalDpi="600" verticalDpi="600" orientation="portrait" paperSize="9" scale="95"/>
</worksheet>
</file>

<file path=xl/worksheets/sheet16.xml><?xml version="1.0" encoding="utf-8"?>
<worksheet xmlns="http://schemas.openxmlformats.org/spreadsheetml/2006/main" xmlns:r="http://schemas.openxmlformats.org/officeDocument/2006/relationships">
  <dimension ref="A1:AQ57"/>
  <sheetViews>
    <sheetView zoomScalePageLayoutView="0" workbookViewId="0" topLeftCell="A1">
      <selection activeCell="T25" sqref="T25"/>
    </sheetView>
  </sheetViews>
  <sheetFormatPr defaultColWidth="9.00390625" defaultRowHeight="13.5"/>
  <cols>
    <col min="1" max="1" width="3.625" style="1" customWidth="1"/>
    <col min="2" max="2" width="5.00390625" style="1" customWidth="1"/>
    <col min="3" max="4" width="4.875" style="1" customWidth="1"/>
    <col min="5" max="6" width="2.375" style="1" customWidth="1"/>
    <col min="7" max="7" width="4.875" style="1" customWidth="1"/>
    <col min="8" max="9" width="2.375" style="1" customWidth="1"/>
    <col min="10" max="11" width="4.875" style="1" customWidth="1"/>
    <col min="12" max="13" width="2.375" style="1" customWidth="1"/>
    <col min="14" max="14" width="1.12109375" style="1" customWidth="1"/>
    <col min="15" max="15" width="2.125" style="1" customWidth="1"/>
    <col min="16" max="16" width="1.12109375" style="1" customWidth="1"/>
    <col min="17" max="18" width="2.375" style="1" customWidth="1"/>
    <col min="19" max="19" width="4.00390625" style="1" customWidth="1"/>
    <col min="20" max="20" width="2.875" style="1" customWidth="1"/>
    <col min="21" max="21" width="2.125" style="1" customWidth="1"/>
    <col min="22" max="22" width="2.875" style="1" customWidth="1"/>
    <col min="23" max="23" width="2.125" style="1" customWidth="1"/>
    <col min="24" max="24" width="2.875" style="1" customWidth="1"/>
    <col min="25" max="27" width="2.125" style="1" customWidth="1"/>
    <col min="28" max="29" width="1.12109375" style="1" customWidth="1"/>
    <col min="30" max="30" width="2.375" style="1" customWidth="1"/>
    <col min="31" max="39" width="2.50390625" style="1" customWidth="1"/>
    <col min="40" max="40" width="1.4921875" style="1" customWidth="1"/>
    <col min="41" max="41" width="4.875" style="1" customWidth="1"/>
    <col min="42" max="16384" width="9.00390625" style="1" customWidth="1"/>
  </cols>
  <sheetData>
    <row r="1" spans="1:40" ht="31.5" customHeight="1">
      <c r="A1" s="333"/>
      <c r="B1" s="846" t="s">
        <v>330</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row>
    <row r="2" spans="1:39" ht="24" customHeight="1">
      <c r="A2" s="684"/>
      <c r="B2" s="10"/>
      <c r="C2" s="685" t="s">
        <v>280</v>
      </c>
      <c r="D2" s="685"/>
      <c r="E2" s="686" t="s">
        <v>346</v>
      </c>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row>
    <row r="3" spans="1:29" ht="9" customHeight="1" thickBot="1">
      <c r="A3" s="684"/>
      <c r="C3" s="7"/>
      <c r="D3" s="2"/>
      <c r="E3" s="14"/>
      <c r="F3" s="14"/>
      <c r="G3" s="14"/>
      <c r="H3" s="14"/>
      <c r="I3" s="14"/>
      <c r="J3" s="14"/>
      <c r="K3" s="14"/>
      <c r="L3" s="14"/>
      <c r="M3" s="14"/>
      <c r="N3" s="14"/>
      <c r="O3" s="14"/>
      <c r="P3" s="14"/>
      <c r="Q3" s="14"/>
      <c r="R3" s="14"/>
      <c r="S3" s="14"/>
      <c r="T3" s="14"/>
      <c r="U3" s="14"/>
      <c r="V3" s="14"/>
      <c r="W3" s="14"/>
      <c r="X3" s="130"/>
      <c r="Y3" s="130"/>
      <c r="Z3" s="131"/>
      <c r="AA3" s="131"/>
      <c r="AB3" s="13"/>
      <c r="AC3" s="13"/>
    </row>
    <row r="4" spans="1:43" ht="14.25" customHeight="1">
      <c r="A4" s="684"/>
      <c r="C4" s="856" t="s">
        <v>281</v>
      </c>
      <c r="D4" s="856"/>
      <c r="E4" s="856"/>
      <c r="F4" s="856"/>
      <c r="G4" s="856"/>
      <c r="H4" s="856"/>
      <c r="I4" s="856"/>
      <c r="J4" s="856"/>
      <c r="K4" s="856"/>
      <c r="L4" s="856"/>
      <c r="M4" s="856"/>
      <c r="N4" s="12"/>
      <c r="O4" s="12"/>
      <c r="P4" s="12"/>
      <c r="Q4" s="12"/>
      <c r="R4" s="12"/>
      <c r="S4" s="12"/>
      <c r="T4" s="12"/>
      <c r="U4" s="12"/>
      <c r="V4" s="12"/>
      <c r="W4" s="12"/>
      <c r="X4" s="688" t="s">
        <v>0</v>
      </c>
      <c r="Y4" s="689"/>
      <c r="Z4" s="689"/>
      <c r="AA4" s="690"/>
      <c r="AB4" s="689" t="s">
        <v>1</v>
      </c>
      <c r="AC4" s="689"/>
      <c r="AD4" s="689"/>
      <c r="AE4" s="690"/>
      <c r="AF4" s="688" t="s">
        <v>12</v>
      </c>
      <c r="AG4" s="689"/>
      <c r="AH4" s="689"/>
      <c r="AI4" s="689"/>
      <c r="AJ4" s="690"/>
      <c r="AK4" s="688" t="s">
        <v>2</v>
      </c>
      <c r="AL4" s="689"/>
      <c r="AM4" s="690"/>
      <c r="AN4" s="23"/>
      <c r="AO4" s="23"/>
      <c r="AP4" s="23"/>
      <c r="AQ4" s="23"/>
    </row>
    <row r="5" spans="1:43" ht="24" customHeight="1" thickBot="1">
      <c r="A5" s="684"/>
      <c r="C5" s="856"/>
      <c r="D5" s="856"/>
      <c r="E5" s="856"/>
      <c r="F5" s="856"/>
      <c r="G5" s="856"/>
      <c r="H5" s="856"/>
      <c r="I5" s="856"/>
      <c r="J5" s="856"/>
      <c r="K5" s="856"/>
      <c r="L5" s="856"/>
      <c r="M5" s="856"/>
      <c r="N5" s="26"/>
      <c r="O5" s="26"/>
      <c r="P5" s="26"/>
      <c r="Q5" s="26"/>
      <c r="R5" s="26"/>
      <c r="S5" s="26"/>
      <c r="T5" s="26"/>
      <c r="U5" s="26"/>
      <c r="V5" s="26"/>
      <c r="W5" s="14"/>
      <c r="X5" s="691">
        <f>'入力'!C3</f>
        <v>0</v>
      </c>
      <c r="Y5" s="692"/>
      <c r="Z5" s="692"/>
      <c r="AA5" s="693"/>
      <c r="AB5" s="694">
        <f>'入力'!C4</f>
        <v>0</v>
      </c>
      <c r="AC5" s="695"/>
      <c r="AD5" s="695"/>
      <c r="AE5" s="696"/>
      <c r="AF5" s="657">
        <f>'入力'!C5</f>
        <v>0</v>
      </c>
      <c r="AG5" s="658"/>
      <c r="AH5" s="658"/>
      <c r="AI5" s="658"/>
      <c r="AJ5" s="659"/>
      <c r="AK5" s="657">
        <f>'入力'!C6</f>
        <v>0</v>
      </c>
      <c r="AL5" s="658"/>
      <c r="AM5" s="659"/>
      <c r="AN5" s="11"/>
      <c r="AO5" s="11"/>
      <c r="AP5" s="11"/>
      <c r="AQ5" s="11"/>
    </row>
    <row r="6" spans="1:29" ht="9.75" customHeight="1" thickBot="1">
      <c r="A6" s="684"/>
      <c r="C6" s="2"/>
      <c r="D6" s="2"/>
      <c r="E6" s="77"/>
      <c r="F6" s="77"/>
      <c r="G6" s="77"/>
      <c r="H6" s="77"/>
      <c r="I6" s="77"/>
      <c r="J6" s="77"/>
      <c r="K6" s="77"/>
      <c r="L6" s="77"/>
      <c r="M6" s="77"/>
      <c r="N6" s="77"/>
      <c r="O6" s="77"/>
      <c r="P6" s="78"/>
      <c r="S6" s="24"/>
      <c r="T6" s="22"/>
      <c r="U6" s="22"/>
      <c r="V6" s="22"/>
      <c r="W6" s="22"/>
      <c r="X6" s="132"/>
      <c r="Y6" s="132"/>
      <c r="Z6" s="132"/>
      <c r="AA6" s="132"/>
      <c r="AB6" s="132"/>
      <c r="AC6" s="22"/>
    </row>
    <row r="7" spans="1:39" ht="13.5" customHeight="1">
      <c r="A7" s="684"/>
      <c r="C7" s="660" t="s">
        <v>10</v>
      </c>
      <c r="D7" s="661"/>
      <c r="E7" s="662" t="str">
        <f>IF('入力'!D8="","　",'入力'!C8&amp;'入力'!D8&amp;"チュウガッコウ")</f>
        <v>　</v>
      </c>
      <c r="F7" s="663"/>
      <c r="G7" s="663"/>
      <c r="H7" s="663"/>
      <c r="I7" s="663"/>
      <c r="J7" s="663"/>
      <c r="K7" s="663"/>
      <c r="L7" s="663"/>
      <c r="M7" s="663"/>
      <c r="N7" s="663"/>
      <c r="O7" s="663"/>
      <c r="P7" s="664"/>
      <c r="Q7" s="640" t="s">
        <v>104</v>
      </c>
      <c r="R7" s="665"/>
      <c r="S7" s="666"/>
      <c r="T7" s="673" t="s">
        <v>14</v>
      </c>
      <c r="U7" s="674"/>
      <c r="V7" s="675">
        <f>'入力'!C11</f>
        <v>0</v>
      </c>
      <c r="W7" s="675"/>
      <c r="X7" s="675"/>
      <c r="Y7" s="675"/>
      <c r="Z7" s="675"/>
      <c r="AA7" s="675"/>
      <c r="AB7" s="675"/>
      <c r="AC7" s="675"/>
      <c r="AD7" s="675"/>
      <c r="AE7" s="20"/>
      <c r="AF7" s="20"/>
      <c r="AG7" s="20"/>
      <c r="AH7" s="20"/>
      <c r="AI7" s="20"/>
      <c r="AJ7" s="20"/>
      <c r="AK7" s="20"/>
      <c r="AL7" s="20"/>
      <c r="AM7" s="21"/>
    </row>
    <row r="8" spans="1:39" ht="12.75" customHeight="1">
      <c r="A8" s="684"/>
      <c r="C8" s="597" t="s">
        <v>11</v>
      </c>
      <c r="D8" s="598"/>
      <c r="E8" s="676" t="str">
        <f>IF('入力'!D9="","　",'入力'!C9&amp;'入力'!D9&amp;"中学校")</f>
        <v>　</v>
      </c>
      <c r="F8" s="677"/>
      <c r="G8" s="677"/>
      <c r="H8" s="677"/>
      <c r="I8" s="677"/>
      <c r="J8" s="677"/>
      <c r="K8" s="677"/>
      <c r="L8" s="677"/>
      <c r="M8" s="677"/>
      <c r="N8" s="677"/>
      <c r="O8" s="677"/>
      <c r="P8" s="678"/>
      <c r="Q8" s="667"/>
      <c r="R8" s="668"/>
      <c r="S8" s="669"/>
      <c r="T8" s="682" t="s">
        <v>13</v>
      </c>
      <c r="U8" s="683"/>
      <c r="V8" s="627"/>
      <c r="W8" s="627"/>
      <c r="X8" s="627"/>
      <c r="Y8" s="627"/>
      <c r="Z8" s="627"/>
      <c r="AA8" s="627"/>
      <c r="AB8" s="627"/>
      <c r="AC8" s="627"/>
      <c r="AD8" s="627"/>
      <c r="AE8" s="3"/>
      <c r="AF8" s="10"/>
      <c r="AG8" s="10"/>
      <c r="AH8" s="10"/>
      <c r="AI8" s="10"/>
      <c r="AJ8" s="10"/>
      <c r="AK8" s="10"/>
      <c r="AL8" s="10"/>
      <c r="AM8" s="9"/>
    </row>
    <row r="9" spans="1:39" ht="12.75" customHeight="1">
      <c r="A9" s="684"/>
      <c r="C9" s="633"/>
      <c r="D9" s="634"/>
      <c r="E9" s="679"/>
      <c r="F9" s="680"/>
      <c r="G9" s="680"/>
      <c r="H9" s="680"/>
      <c r="I9" s="680"/>
      <c r="J9" s="680"/>
      <c r="K9" s="680"/>
      <c r="L9" s="680"/>
      <c r="M9" s="680"/>
      <c r="N9" s="680"/>
      <c r="O9" s="680"/>
      <c r="P9" s="681"/>
      <c r="Q9" s="667"/>
      <c r="R9" s="668"/>
      <c r="S9" s="669"/>
      <c r="U9" s="638">
        <f>'入力'!C5&amp;'入力'!D11&amp;'入力'!E11</f>
      </c>
      <c r="V9" s="638"/>
      <c r="W9" s="638"/>
      <c r="X9" s="638"/>
      <c r="Y9" s="638"/>
      <c r="Z9" s="638"/>
      <c r="AA9" s="638"/>
      <c r="AB9" s="638"/>
      <c r="AC9" s="638"/>
      <c r="AD9" s="638"/>
      <c r="AE9" s="638"/>
      <c r="AF9" s="638"/>
      <c r="AG9" s="638"/>
      <c r="AH9" s="638"/>
      <c r="AI9" s="638"/>
      <c r="AJ9" s="638"/>
      <c r="AK9" s="638"/>
      <c r="AL9" s="638"/>
      <c r="AM9" s="639"/>
    </row>
    <row r="10" spans="1:39" ht="13.5" customHeight="1">
      <c r="A10" s="684"/>
      <c r="C10" s="610" t="s">
        <v>10</v>
      </c>
      <c r="D10" s="611"/>
      <c r="E10" s="612" t="str">
        <f>'入力'!E26&amp;"　"&amp;'入力'!F26</f>
        <v>　</v>
      </c>
      <c r="F10" s="613"/>
      <c r="G10" s="613"/>
      <c r="H10" s="613"/>
      <c r="I10" s="613"/>
      <c r="J10" s="613"/>
      <c r="K10" s="613"/>
      <c r="L10" s="613"/>
      <c r="M10" s="613"/>
      <c r="N10" s="103"/>
      <c r="O10" s="103"/>
      <c r="P10" s="104"/>
      <c r="Q10" s="667"/>
      <c r="R10" s="668"/>
      <c r="S10" s="669"/>
      <c r="T10" s="113"/>
      <c r="U10" s="638"/>
      <c r="V10" s="638"/>
      <c r="W10" s="638"/>
      <c r="X10" s="638"/>
      <c r="Y10" s="638"/>
      <c r="Z10" s="638"/>
      <c r="AA10" s="638"/>
      <c r="AB10" s="638"/>
      <c r="AC10" s="638"/>
      <c r="AD10" s="638"/>
      <c r="AE10" s="638"/>
      <c r="AF10" s="638"/>
      <c r="AG10" s="638"/>
      <c r="AH10" s="638"/>
      <c r="AI10" s="638"/>
      <c r="AJ10" s="638"/>
      <c r="AK10" s="638"/>
      <c r="AL10" s="638"/>
      <c r="AM10" s="639"/>
    </row>
    <row r="11" spans="1:39" ht="12.75" customHeight="1">
      <c r="A11" s="684"/>
      <c r="C11" s="597" t="s">
        <v>3</v>
      </c>
      <c r="D11" s="598"/>
      <c r="E11" s="601" t="str">
        <f>'入力'!C26&amp;"　"&amp;'入力'!D26</f>
        <v>　</v>
      </c>
      <c r="F11" s="602"/>
      <c r="G11" s="602"/>
      <c r="H11" s="602"/>
      <c r="I11" s="602"/>
      <c r="J11" s="602"/>
      <c r="K11" s="602"/>
      <c r="L11" s="602"/>
      <c r="M11" s="602"/>
      <c r="N11" s="79"/>
      <c r="O11" s="79"/>
      <c r="P11" s="105"/>
      <c r="Q11" s="667"/>
      <c r="R11" s="668"/>
      <c r="S11" s="669"/>
      <c r="T11" s="607" t="s">
        <v>25</v>
      </c>
      <c r="U11" s="547"/>
      <c r="V11" s="547"/>
      <c r="W11" s="547"/>
      <c r="X11" s="596">
        <f>'入力'!C13</f>
        <v>0</v>
      </c>
      <c r="Y11" s="596"/>
      <c r="Z11" s="596"/>
      <c r="AA11" s="596"/>
      <c r="AB11" s="23" t="s">
        <v>26</v>
      </c>
      <c r="AC11" s="23"/>
      <c r="AD11" s="596">
        <f>'入力'!D13</f>
        <v>0</v>
      </c>
      <c r="AE11" s="596"/>
      <c r="AF11" s="596"/>
      <c r="AG11" s="596"/>
      <c r="AH11" s="23" t="s">
        <v>26</v>
      </c>
      <c r="AI11" s="596">
        <f>'入力'!E13</f>
        <v>0</v>
      </c>
      <c r="AJ11" s="596"/>
      <c r="AK11" s="596"/>
      <c r="AL11" s="596"/>
      <c r="AM11" s="30"/>
    </row>
    <row r="12" spans="1:39" ht="12.75" customHeight="1" thickBot="1">
      <c r="A12" s="684"/>
      <c r="C12" s="633"/>
      <c r="D12" s="634"/>
      <c r="E12" s="635"/>
      <c r="F12" s="636"/>
      <c r="G12" s="636"/>
      <c r="H12" s="636"/>
      <c r="I12" s="636"/>
      <c r="J12" s="636"/>
      <c r="K12" s="636"/>
      <c r="L12" s="636"/>
      <c r="M12" s="636"/>
      <c r="N12" s="80"/>
      <c r="O12" s="80"/>
      <c r="P12" s="106"/>
      <c r="Q12" s="670"/>
      <c r="R12" s="671"/>
      <c r="S12" s="672"/>
      <c r="T12" s="655" t="s">
        <v>27</v>
      </c>
      <c r="U12" s="656"/>
      <c r="V12" s="656"/>
      <c r="W12" s="656"/>
      <c r="X12" s="590">
        <f>'入力'!C14</f>
        <v>0</v>
      </c>
      <c r="Y12" s="590"/>
      <c r="Z12" s="590"/>
      <c r="AA12" s="590"/>
      <c r="AB12" s="23" t="s">
        <v>26</v>
      </c>
      <c r="AC12" s="23"/>
      <c r="AD12" s="590">
        <f>'入力'!D14</f>
        <v>0</v>
      </c>
      <c r="AE12" s="590"/>
      <c r="AF12" s="590"/>
      <c r="AG12" s="590"/>
      <c r="AH12" s="23" t="s">
        <v>26</v>
      </c>
      <c r="AI12" s="590">
        <f>'入力'!E14</f>
        <v>0</v>
      </c>
      <c r="AJ12" s="590"/>
      <c r="AK12" s="590"/>
      <c r="AL12" s="590"/>
      <c r="AM12" s="30"/>
    </row>
    <row r="13" spans="1:39" ht="13.5" customHeight="1">
      <c r="A13" s="684"/>
      <c r="C13" s="610" t="s">
        <v>10</v>
      </c>
      <c r="D13" s="611"/>
      <c r="E13" s="612" t="str">
        <f>'入力'!E27&amp;"　"&amp;'入力'!F27</f>
        <v>　</v>
      </c>
      <c r="F13" s="613"/>
      <c r="G13" s="613"/>
      <c r="H13" s="613"/>
      <c r="I13" s="613"/>
      <c r="J13" s="613"/>
      <c r="K13" s="613"/>
      <c r="L13" s="613"/>
      <c r="M13" s="613"/>
      <c r="N13" s="103"/>
      <c r="O13" s="103"/>
      <c r="P13" s="104"/>
      <c r="Q13" s="640" t="s">
        <v>105</v>
      </c>
      <c r="R13" s="641"/>
      <c r="S13" s="642"/>
      <c r="T13" s="649" t="s">
        <v>4</v>
      </c>
      <c r="U13" s="650"/>
      <c r="V13" s="653" t="str">
        <f>'入力'!C16&amp;"　"&amp;'入力'!D16</f>
        <v>　</v>
      </c>
      <c r="W13" s="653"/>
      <c r="X13" s="653"/>
      <c r="Y13" s="653"/>
      <c r="Z13" s="653"/>
      <c r="AA13" s="653"/>
      <c r="AB13" s="653"/>
      <c r="AC13" s="653"/>
      <c r="AD13" s="653"/>
      <c r="AE13" s="653"/>
      <c r="AF13" s="653"/>
      <c r="AG13" s="653"/>
      <c r="AH13" s="653"/>
      <c r="AI13" s="653"/>
      <c r="AJ13" s="101"/>
      <c r="AK13" s="101"/>
      <c r="AL13" s="101"/>
      <c r="AM13" s="17"/>
    </row>
    <row r="14" spans="1:39" ht="12.75" customHeight="1">
      <c r="A14" s="684"/>
      <c r="C14" s="597" t="s">
        <v>20</v>
      </c>
      <c r="D14" s="598"/>
      <c r="E14" s="601" t="str">
        <f>'入力'!C27&amp;"　"&amp;'入力'!D27</f>
        <v>　</v>
      </c>
      <c r="F14" s="602"/>
      <c r="G14" s="602"/>
      <c r="H14" s="602"/>
      <c r="I14" s="602"/>
      <c r="J14" s="602"/>
      <c r="K14" s="602"/>
      <c r="L14" s="602"/>
      <c r="M14" s="602"/>
      <c r="N14" s="79"/>
      <c r="O14" s="79"/>
      <c r="P14" s="105"/>
      <c r="Q14" s="643"/>
      <c r="R14" s="644"/>
      <c r="S14" s="645"/>
      <c r="T14" s="651"/>
      <c r="U14" s="652"/>
      <c r="V14" s="654"/>
      <c r="W14" s="654"/>
      <c r="X14" s="654"/>
      <c r="Y14" s="654"/>
      <c r="Z14" s="654"/>
      <c r="AA14" s="654"/>
      <c r="AB14" s="654"/>
      <c r="AC14" s="654"/>
      <c r="AD14" s="654"/>
      <c r="AE14" s="654"/>
      <c r="AF14" s="654"/>
      <c r="AG14" s="654"/>
      <c r="AH14" s="654"/>
      <c r="AI14" s="654"/>
      <c r="AJ14" s="102"/>
      <c r="AK14" s="102"/>
      <c r="AL14" s="102"/>
      <c r="AM14" s="19"/>
    </row>
    <row r="15" spans="1:39" ht="12.75" customHeight="1">
      <c r="A15" s="684"/>
      <c r="C15" s="633"/>
      <c r="D15" s="634"/>
      <c r="E15" s="635"/>
      <c r="F15" s="636"/>
      <c r="G15" s="636"/>
      <c r="H15" s="636"/>
      <c r="I15" s="636"/>
      <c r="J15" s="636"/>
      <c r="K15" s="636"/>
      <c r="L15" s="636"/>
      <c r="M15" s="636"/>
      <c r="N15" s="80"/>
      <c r="O15" s="80"/>
      <c r="P15" s="106"/>
      <c r="Q15" s="643"/>
      <c r="R15" s="644"/>
      <c r="S15" s="645"/>
      <c r="T15" s="624" t="s">
        <v>14</v>
      </c>
      <c r="U15" s="625"/>
      <c r="V15" s="626">
        <f>IF('入力'!H18="○",V7,'入力'!C18)</f>
        <v>0</v>
      </c>
      <c r="W15" s="626"/>
      <c r="X15" s="626"/>
      <c r="Y15" s="626"/>
      <c r="Z15" s="626"/>
      <c r="AA15" s="626"/>
      <c r="AB15" s="626"/>
      <c r="AC15" s="626"/>
      <c r="AD15" s="626"/>
      <c r="AE15" s="15"/>
      <c r="AF15" s="628"/>
      <c r="AG15" s="628"/>
      <c r="AH15" s="628"/>
      <c r="AI15" s="628"/>
      <c r="AJ15" s="628"/>
      <c r="AK15" s="628"/>
      <c r="AL15" s="628"/>
      <c r="AM15" s="9"/>
    </row>
    <row r="16" spans="1:39" ht="13.5" customHeight="1">
      <c r="A16" s="684"/>
      <c r="C16" s="610" t="s">
        <v>10</v>
      </c>
      <c r="D16" s="611"/>
      <c r="E16" s="612" t="str">
        <f>'入力'!E28&amp;"　"&amp;'入力'!F28</f>
        <v>　</v>
      </c>
      <c r="F16" s="613"/>
      <c r="G16" s="613"/>
      <c r="H16" s="613"/>
      <c r="I16" s="613"/>
      <c r="J16" s="613"/>
      <c r="K16" s="613"/>
      <c r="L16" s="613"/>
      <c r="M16" s="614"/>
      <c r="N16" s="107"/>
      <c r="O16" s="616">
        <f>'入力'!G28</f>
        <v>0</v>
      </c>
      <c r="Q16" s="643"/>
      <c r="R16" s="644"/>
      <c r="S16" s="645"/>
      <c r="T16" s="631" t="s">
        <v>13</v>
      </c>
      <c r="U16" s="632"/>
      <c r="V16" s="627"/>
      <c r="W16" s="627"/>
      <c r="X16" s="627"/>
      <c r="Y16" s="627"/>
      <c r="Z16" s="627"/>
      <c r="AA16" s="627"/>
      <c r="AB16" s="627"/>
      <c r="AC16" s="627"/>
      <c r="AD16" s="627"/>
      <c r="AE16" s="23"/>
      <c r="AF16" s="629"/>
      <c r="AG16" s="629"/>
      <c r="AH16" s="629"/>
      <c r="AI16" s="629"/>
      <c r="AJ16" s="629"/>
      <c r="AK16" s="629"/>
      <c r="AL16" s="629"/>
      <c r="AM16" s="30"/>
    </row>
    <row r="17" spans="1:39" ht="12.75" customHeight="1">
      <c r="A17" s="684"/>
      <c r="C17" s="597" t="s">
        <v>21</v>
      </c>
      <c r="D17" s="598"/>
      <c r="E17" s="601" t="str">
        <f>'入力'!C28&amp;"　"&amp;'入力'!D28</f>
        <v>　</v>
      </c>
      <c r="F17" s="602"/>
      <c r="G17" s="602"/>
      <c r="H17" s="602"/>
      <c r="I17" s="602"/>
      <c r="J17" s="602"/>
      <c r="K17" s="602"/>
      <c r="L17" s="602"/>
      <c r="M17" s="603"/>
      <c r="N17" s="108"/>
      <c r="O17" s="619"/>
      <c r="Q17" s="643"/>
      <c r="R17" s="644"/>
      <c r="S17" s="645"/>
      <c r="U17" s="638">
        <f>IF('入力'!H18="○",U9,'入力'!C5&amp;'入力'!D18&amp;'入力'!E18)</f>
      </c>
      <c r="V17" s="638"/>
      <c r="W17" s="638"/>
      <c r="X17" s="638"/>
      <c r="Y17" s="638"/>
      <c r="Z17" s="638"/>
      <c r="AA17" s="638"/>
      <c r="AB17" s="638"/>
      <c r="AC17" s="638"/>
      <c r="AD17" s="638"/>
      <c r="AE17" s="638"/>
      <c r="AF17" s="638"/>
      <c r="AG17" s="638"/>
      <c r="AH17" s="638"/>
      <c r="AI17" s="638"/>
      <c r="AJ17" s="638"/>
      <c r="AK17" s="638"/>
      <c r="AL17" s="638"/>
      <c r="AM17" s="639"/>
    </row>
    <row r="18" spans="1:39" ht="12.75" customHeight="1">
      <c r="A18" s="684"/>
      <c r="C18" s="633"/>
      <c r="D18" s="634"/>
      <c r="E18" s="635"/>
      <c r="F18" s="636"/>
      <c r="G18" s="636"/>
      <c r="H18" s="636"/>
      <c r="I18" s="636"/>
      <c r="J18" s="636"/>
      <c r="K18" s="636"/>
      <c r="L18" s="636"/>
      <c r="M18" s="637"/>
      <c r="N18" s="80"/>
      <c r="O18" s="630"/>
      <c r="Q18" s="643"/>
      <c r="R18" s="644"/>
      <c r="S18" s="645"/>
      <c r="T18" s="113"/>
      <c r="U18" s="638"/>
      <c r="V18" s="638"/>
      <c r="W18" s="638"/>
      <c r="X18" s="638"/>
      <c r="Y18" s="638"/>
      <c r="Z18" s="638"/>
      <c r="AA18" s="638"/>
      <c r="AB18" s="638"/>
      <c r="AC18" s="638"/>
      <c r="AD18" s="638"/>
      <c r="AE18" s="638"/>
      <c r="AF18" s="638"/>
      <c r="AG18" s="638"/>
      <c r="AH18" s="638"/>
      <c r="AI18" s="638"/>
      <c r="AJ18" s="638"/>
      <c r="AK18" s="638"/>
      <c r="AL18" s="638"/>
      <c r="AM18" s="639"/>
    </row>
    <row r="19" spans="1:39" ht="13.5" customHeight="1">
      <c r="A19" s="684"/>
      <c r="C19" s="610" t="s">
        <v>10</v>
      </c>
      <c r="D19" s="611"/>
      <c r="E19" s="612" t="str">
        <f>'入力'!E33&amp;"　"&amp;'入力'!F33</f>
        <v>　</v>
      </c>
      <c r="F19" s="613"/>
      <c r="G19" s="613"/>
      <c r="H19" s="613"/>
      <c r="I19" s="613"/>
      <c r="J19" s="613"/>
      <c r="K19" s="613"/>
      <c r="L19" s="613"/>
      <c r="M19" s="614"/>
      <c r="N19" s="615">
        <f>'入力'!G33</f>
        <v>0</v>
      </c>
      <c r="O19" s="616"/>
      <c r="P19" s="617"/>
      <c r="Q19" s="643"/>
      <c r="R19" s="644"/>
      <c r="S19" s="645"/>
      <c r="T19" s="607" t="s">
        <v>25</v>
      </c>
      <c r="U19" s="547"/>
      <c r="V19" s="547"/>
      <c r="W19" s="547"/>
      <c r="X19" s="596">
        <f>IF('入力'!H18="○",X11,'入力'!C20)</f>
        <v>0</v>
      </c>
      <c r="Y19" s="596"/>
      <c r="Z19" s="596"/>
      <c r="AA19" s="596"/>
      <c r="AB19" s="23" t="s">
        <v>26</v>
      </c>
      <c r="AC19" s="23"/>
      <c r="AD19" s="596">
        <f>IF('入力'!H18="○",AD11,'入力'!D20)</f>
        <v>0</v>
      </c>
      <c r="AE19" s="596"/>
      <c r="AF19" s="596"/>
      <c r="AG19" s="596"/>
      <c r="AH19" s="23" t="s">
        <v>26</v>
      </c>
      <c r="AI19" s="596">
        <f>IF('入力'!H18="○",AI11,'入力'!E20)</f>
        <v>0</v>
      </c>
      <c r="AJ19" s="596"/>
      <c r="AK19" s="596"/>
      <c r="AL19" s="596"/>
      <c r="AM19" s="30"/>
    </row>
    <row r="20" spans="1:39" ht="12.75" customHeight="1">
      <c r="A20" s="684"/>
      <c r="C20" s="597" t="s">
        <v>18</v>
      </c>
      <c r="D20" s="598"/>
      <c r="E20" s="601" t="str">
        <f>'入力'!C33&amp;"　"&amp;'入力'!D33</f>
        <v>　</v>
      </c>
      <c r="F20" s="602"/>
      <c r="G20" s="602"/>
      <c r="H20" s="602"/>
      <c r="I20" s="602"/>
      <c r="J20" s="602"/>
      <c r="K20" s="602"/>
      <c r="L20" s="602"/>
      <c r="M20" s="603"/>
      <c r="N20" s="618"/>
      <c r="O20" s="619"/>
      <c r="P20" s="620"/>
      <c r="Q20" s="643"/>
      <c r="R20" s="644"/>
      <c r="S20" s="645"/>
      <c r="T20" s="607" t="s">
        <v>27</v>
      </c>
      <c r="U20" s="547"/>
      <c r="V20" s="547"/>
      <c r="W20" s="547"/>
      <c r="X20" s="596">
        <f>IF('入力'!H18="○",X12,'入力'!C21)</f>
        <v>0</v>
      </c>
      <c r="Y20" s="596"/>
      <c r="Z20" s="596"/>
      <c r="AA20" s="596"/>
      <c r="AB20" s="23" t="s">
        <v>26</v>
      </c>
      <c r="AC20" s="23"/>
      <c r="AD20" s="596">
        <f>IF('入力'!H18="○",AD12,'入力'!D21)</f>
        <v>0</v>
      </c>
      <c r="AE20" s="596"/>
      <c r="AF20" s="596"/>
      <c r="AG20" s="596"/>
      <c r="AH20" s="23" t="s">
        <v>26</v>
      </c>
      <c r="AI20" s="596">
        <f>IF('入力'!H18="○",AI12,'入力'!E21)</f>
        <v>0</v>
      </c>
      <c r="AJ20" s="596"/>
      <c r="AK20" s="596"/>
      <c r="AL20" s="596"/>
      <c r="AM20" s="30"/>
    </row>
    <row r="21" spans="1:39" ht="12.75" customHeight="1" thickBot="1">
      <c r="A21" s="684"/>
      <c r="C21" s="599"/>
      <c r="D21" s="600"/>
      <c r="E21" s="604"/>
      <c r="F21" s="605"/>
      <c r="G21" s="605"/>
      <c r="H21" s="605"/>
      <c r="I21" s="605"/>
      <c r="J21" s="605"/>
      <c r="K21" s="605"/>
      <c r="L21" s="605"/>
      <c r="M21" s="606"/>
      <c r="N21" s="621"/>
      <c r="O21" s="622"/>
      <c r="P21" s="623"/>
      <c r="Q21" s="646"/>
      <c r="R21" s="647"/>
      <c r="S21" s="648"/>
      <c r="T21" s="608" t="s">
        <v>28</v>
      </c>
      <c r="U21" s="609"/>
      <c r="V21" s="609"/>
      <c r="W21" s="609"/>
      <c r="X21" s="590">
        <f>'入力'!C22</f>
        <v>0</v>
      </c>
      <c r="Y21" s="590"/>
      <c r="Z21" s="590"/>
      <c r="AA21" s="590"/>
      <c r="AB21" s="23" t="s">
        <v>26</v>
      </c>
      <c r="AC21" s="23"/>
      <c r="AD21" s="590">
        <f>'入力'!D22</f>
        <v>0</v>
      </c>
      <c r="AE21" s="590"/>
      <c r="AF21" s="590"/>
      <c r="AG21" s="590"/>
      <c r="AH21" s="23" t="s">
        <v>26</v>
      </c>
      <c r="AI21" s="590">
        <f>'入力'!E22</f>
        <v>0</v>
      </c>
      <c r="AJ21" s="590"/>
      <c r="AK21" s="590"/>
      <c r="AL21" s="590"/>
      <c r="AM21" s="30"/>
    </row>
    <row r="22" spans="1:39" ht="14.25" customHeight="1">
      <c r="A22" s="684"/>
      <c r="C22" s="591"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v>
      </c>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row>
    <row r="23" spans="1:29" ht="11.25" customHeight="1" thickBot="1">
      <c r="A23" s="684"/>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84"/>
      <c r="C24" s="25" t="s">
        <v>5</v>
      </c>
      <c r="D24" s="592" t="s">
        <v>7</v>
      </c>
      <c r="E24" s="593"/>
      <c r="F24" s="593"/>
      <c r="G24" s="593"/>
      <c r="H24" s="593"/>
      <c r="I24" s="594"/>
      <c r="J24" s="592" t="s">
        <v>10</v>
      </c>
      <c r="K24" s="593"/>
      <c r="L24" s="593"/>
      <c r="M24" s="593"/>
      <c r="N24" s="593"/>
      <c r="O24" s="593"/>
      <c r="P24" s="594"/>
      <c r="Q24" s="592" t="s">
        <v>6</v>
      </c>
      <c r="R24" s="594"/>
      <c r="S24" s="592" t="s">
        <v>8</v>
      </c>
      <c r="T24" s="593"/>
      <c r="U24" s="593"/>
      <c r="V24" s="593"/>
      <c r="W24" s="593"/>
      <c r="X24" s="593"/>
      <c r="Y24" s="594"/>
      <c r="Z24" s="592" t="s">
        <v>9</v>
      </c>
      <c r="AA24" s="593"/>
      <c r="AB24" s="593"/>
      <c r="AC24" s="593"/>
      <c r="AD24" s="594"/>
      <c r="AE24" s="592" t="s">
        <v>16</v>
      </c>
      <c r="AF24" s="593"/>
      <c r="AG24" s="593"/>
      <c r="AH24" s="593"/>
      <c r="AI24" s="593"/>
      <c r="AJ24" s="593"/>
      <c r="AK24" s="593"/>
      <c r="AL24" s="593"/>
      <c r="AM24" s="595"/>
    </row>
    <row r="25" spans="1:39" ht="24" customHeight="1">
      <c r="A25" s="684"/>
      <c r="C25" s="100">
        <f>IF('入力'!N41="",4,"④")</f>
        <v>4</v>
      </c>
      <c r="D25" s="584" t="str">
        <f>'入力'!C41&amp;"　"&amp;'入力'!D41</f>
        <v>　</v>
      </c>
      <c r="E25" s="585"/>
      <c r="F25" s="585"/>
      <c r="G25" s="585"/>
      <c r="H25" s="585"/>
      <c r="I25" s="586"/>
      <c r="J25" s="587" t="str">
        <f>'入力'!E41&amp;"　"&amp;'入力'!F41</f>
        <v>　</v>
      </c>
      <c r="K25" s="588"/>
      <c r="L25" s="588"/>
      <c r="M25" s="588"/>
      <c r="N25" s="588"/>
      <c r="O25" s="588"/>
      <c r="P25" s="589"/>
      <c r="Q25" s="573">
        <f>'入力'!G41</f>
        <v>0</v>
      </c>
      <c r="R25" s="574"/>
      <c r="S25" s="31" t="s">
        <v>19</v>
      </c>
      <c r="T25" s="141">
        <f>'入力'!I41</f>
        <v>0</v>
      </c>
      <c r="U25" s="114" t="s">
        <v>22</v>
      </c>
      <c r="V25" s="141">
        <f>'入力'!J41</f>
        <v>0</v>
      </c>
      <c r="W25" s="118" t="s">
        <v>23</v>
      </c>
      <c r="X25" s="141">
        <f>'入力'!K41</f>
        <v>0</v>
      </c>
      <c r="Y25" s="115" t="s">
        <v>24</v>
      </c>
      <c r="Z25" s="575">
        <f>'入力'!L41</f>
        <v>0</v>
      </c>
      <c r="AA25" s="576"/>
      <c r="AB25" s="576"/>
      <c r="AC25" s="577" t="s">
        <v>90</v>
      </c>
      <c r="AD25" s="578"/>
      <c r="AE25" s="126">
        <f>IF('入力'!$P41=0,"",'入力'!P41)</f>
      </c>
      <c r="AF25" s="128">
        <f>IF('入力'!$P41=0,"",'入力'!Q41)</f>
      </c>
      <c r="AG25" s="128">
        <f>IF('入力'!$P41=0,"",'入力'!R41)</f>
      </c>
      <c r="AH25" s="128">
        <f>IF('入力'!$P41=0,"",'入力'!S41)</f>
      </c>
      <c r="AI25" s="128">
        <f>IF('入力'!$P41=0,"",'入力'!T41)</f>
      </c>
      <c r="AJ25" s="128">
        <f>IF('入力'!$P41=0,"",'入力'!U41)</f>
      </c>
      <c r="AK25" s="128">
        <f>IF('入力'!$P41=0,"",'入力'!V41)</f>
      </c>
      <c r="AL25" s="128">
        <f>IF('入力'!$P41=0,"",'入力'!W41)</f>
      </c>
      <c r="AM25" s="129">
        <f>IF('入力'!$P41=0,"",'入力'!X41)</f>
      </c>
    </row>
    <row r="26" spans="1:39" ht="24" customHeight="1">
      <c r="A26" s="684"/>
      <c r="C26" s="4">
        <f>IF('入力'!N42="",5,"⑤")</f>
        <v>5</v>
      </c>
      <c r="D26" s="584" t="str">
        <f>'入力'!C42&amp;"　"&amp;'入力'!D42</f>
        <v>　</v>
      </c>
      <c r="E26" s="585"/>
      <c r="F26" s="585"/>
      <c r="G26" s="585"/>
      <c r="H26" s="585"/>
      <c r="I26" s="586"/>
      <c r="J26" s="587" t="str">
        <f>'入力'!E42&amp;"　"&amp;'入力'!F42</f>
        <v>　</v>
      </c>
      <c r="K26" s="588"/>
      <c r="L26" s="588"/>
      <c r="M26" s="588"/>
      <c r="N26" s="588"/>
      <c r="O26" s="588"/>
      <c r="P26" s="589"/>
      <c r="Q26" s="573">
        <f>'入力'!G42</f>
        <v>0</v>
      </c>
      <c r="R26" s="574"/>
      <c r="S26" s="31" t="s">
        <v>19</v>
      </c>
      <c r="T26" s="141">
        <f>'入力'!I42</f>
        <v>0</v>
      </c>
      <c r="U26" s="114" t="s">
        <v>22</v>
      </c>
      <c r="V26" s="141">
        <f>'入力'!J42</f>
        <v>0</v>
      </c>
      <c r="W26" s="118" t="s">
        <v>23</v>
      </c>
      <c r="X26" s="141">
        <f>'入力'!K42</f>
        <v>0</v>
      </c>
      <c r="Y26" s="115" t="s">
        <v>24</v>
      </c>
      <c r="Z26" s="575">
        <f>'入力'!L42</f>
        <v>0</v>
      </c>
      <c r="AA26" s="576"/>
      <c r="AB26" s="576"/>
      <c r="AC26" s="577" t="s">
        <v>90</v>
      </c>
      <c r="AD26" s="578"/>
      <c r="AE26" s="126">
        <f>IF('入力'!$P42=0,"",'入力'!P42)</f>
      </c>
      <c r="AF26" s="128">
        <f>IF('入力'!$P42=0,"",'入力'!Q42)</f>
      </c>
      <c r="AG26" s="128">
        <f>IF('入力'!$P42=0,"",'入力'!R42)</f>
      </c>
      <c r="AH26" s="128">
        <f>IF('入力'!$P42=0,"",'入力'!S42)</f>
      </c>
      <c r="AI26" s="128">
        <f>IF('入力'!$P42=0,"",'入力'!T42)</f>
      </c>
      <c r="AJ26" s="128">
        <f>IF('入力'!$P42=0,"",'入力'!U42)</f>
      </c>
      <c r="AK26" s="128">
        <f>IF('入力'!$P42=0,"",'入力'!V42)</f>
      </c>
      <c r="AL26" s="128">
        <f>IF('入力'!$P42=0,"",'入力'!W42)</f>
      </c>
      <c r="AM26" s="129">
        <f>IF('入力'!$P42=0,"",'入力'!X42)</f>
      </c>
    </row>
    <row r="27" spans="1:39" ht="24" customHeight="1">
      <c r="A27" s="684"/>
      <c r="C27" s="4">
        <f>IF('入力'!N43="",6,"⑥")</f>
        <v>6</v>
      </c>
      <c r="D27" s="584" t="str">
        <f>'入力'!C43&amp;"　"&amp;'入力'!D43</f>
        <v>　</v>
      </c>
      <c r="E27" s="585"/>
      <c r="F27" s="585"/>
      <c r="G27" s="585"/>
      <c r="H27" s="585"/>
      <c r="I27" s="586"/>
      <c r="J27" s="587" t="str">
        <f>'入力'!E43&amp;"　"&amp;'入力'!F43</f>
        <v>　</v>
      </c>
      <c r="K27" s="588"/>
      <c r="L27" s="588"/>
      <c r="M27" s="588"/>
      <c r="N27" s="588"/>
      <c r="O27" s="588"/>
      <c r="P27" s="589"/>
      <c r="Q27" s="573">
        <f>'入力'!G43</f>
        <v>0</v>
      </c>
      <c r="R27" s="574"/>
      <c r="S27" s="31" t="s">
        <v>19</v>
      </c>
      <c r="T27" s="141">
        <f>'入力'!I43</f>
        <v>0</v>
      </c>
      <c r="U27" s="114" t="s">
        <v>22</v>
      </c>
      <c r="V27" s="141">
        <f>'入力'!J43</f>
        <v>0</v>
      </c>
      <c r="W27" s="118" t="s">
        <v>23</v>
      </c>
      <c r="X27" s="141">
        <f>'入力'!K43</f>
        <v>0</v>
      </c>
      <c r="Y27" s="115" t="s">
        <v>24</v>
      </c>
      <c r="Z27" s="575">
        <f>'入力'!L43</f>
        <v>0</v>
      </c>
      <c r="AA27" s="576"/>
      <c r="AB27" s="576"/>
      <c r="AC27" s="577" t="s">
        <v>90</v>
      </c>
      <c r="AD27" s="578"/>
      <c r="AE27" s="126">
        <f>IF('入力'!$P43=0,"",'入力'!P43)</f>
      </c>
      <c r="AF27" s="128">
        <f>IF('入力'!$P43=0,"",'入力'!Q43)</f>
      </c>
      <c r="AG27" s="128">
        <f>IF('入力'!$P43=0,"",'入力'!R43)</f>
      </c>
      <c r="AH27" s="128">
        <f>IF('入力'!$P43=0,"",'入力'!S43)</f>
      </c>
      <c r="AI27" s="128">
        <f>IF('入力'!$P43=0,"",'入力'!T43)</f>
      </c>
      <c r="AJ27" s="128">
        <f>IF('入力'!$P43=0,"",'入力'!U43)</f>
      </c>
      <c r="AK27" s="128">
        <f>IF('入力'!$P43=0,"",'入力'!V43)</f>
      </c>
      <c r="AL27" s="128">
        <f>IF('入力'!$P43=0,"",'入力'!W43)</f>
      </c>
      <c r="AM27" s="129">
        <f>IF('入力'!$P43=0,"",'入力'!X43)</f>
      </c>
    </row>
    <row r="28" spans="1:39" ht="24" customHeight="1">
      <c r="A28" s="684"/>
      <c r="C28" s="4">
        <f>IF('入力'!N44="",7,"⑦")</f>
        <v>7</v>
      </c>
      <c r="D28" s="584" t="str">
        <f>'入力'!C44&amp;"　"&amp;'入力'!D44</f>
        <v>　</v>
      </c>
      <c r="E28" s="585"/>
      <c r="F28" s="585"/>
      <c r="G28" s="585"/>
      <c r="H28" s="585"/>
      <c r="I28" s="586"/>
      <c r="J28" s="587" t="str">
        <f>'入力'!E44&amp;"　"&amp;'入力'!F44</f>
        <v>　</v>
      </c>
      <c r="K28" s="588"/>
      <c r="L28" s="588"/>
      <c r="M28" s="588"/>
      <c r="N28" s="588"/>
      <c r="O28" s="588"/>
      <c r="P28" s="589"/>
      <c r="Q28" s="573">
        <f>'入力'!G44</f>
        <v>0</v>
      </c>
      <c r="R28" s="574"/>
      <c r="S28" s="31" t="s">
        <v>19</v>
      </c>
      <c r="T28" s="141">
        <f>'入力'!I44</f>
        <v>0</v>
      </c>
      <c r="U28" s="114" t="s">
        <v>22</v>
      </c>
      <c r="V28" s="141">
        <f>'入力'!J44</f>
        <v>0</v>
      </c>
      <c r="W28" s="118" t="s">
        <v>23</v>
      </c>
      <c r="X28" s="141">
        <f>'入力'!K44</f>
        <v>0</v>
      </c>
      <c r="Y28" s="115" t="s">
        <v>24</v>
      </c>
      <c r="Z28" s="575">
        <f>'入力'!L44</f>
        <v>0</v>
      </c>
      <c r="AA28" s="576"/>
      <c r="AB28" s="576"/>
      <c r="AC28" s="577" t="s">
        <v>90</v>
      </c>
      <c r="AD28" s="578"/>
      <c r="AE28" s="126">
        <f>IF('入力'!$P44=0,"",'入力'!P44)</f>
      </c>
      <c r="AF28" s="128">
        <f>IF('入力'!$P44=0,"",'入力'!Q44)</f>
      </c>
      <c r="AG28" s="128">
        <f>IF('入力'!$P44=0,"",'入力'!R44)</f>
      </c>
      <c r="AH28" s="128">
        <f>IF('入力'!$P44=0,"",'入力'!S44)</f>
      </c>
      <c r="AI28" s="128">
        <f>IF('入力'!$P44=0,"",'入力'!T44)</f>
      </c>
      <c r="AJ28" s="128">
        <f>IF('入力'!$P44=0,"",'入力'!U44)</f>
      </c>
      <c r="AK28" s="128">
        <f>IF('入力'!$P44=0,"",'入力'!V44)</f>
      </c>
      <c r="AL28" s="128">
        <f>IF('入力'!$P44=0,"",'入力'!W44)</f>
      </c>
      <c r="AM28" s="129">
        <f>IF('入力'!$P44=0,"",'入力'!X44)</f>
      </c>
    </row>
    <row r="29" spans="1:39" ht="24" customHeight="1">
      <c r="A29" s="684"/>
      <c r="C29" s="4">
        <f>IF('入力'!N45="",8,"⑧")</f>
        <v>8</v>
      </c>
      <c r="D29" s="584" t="str">
        <f>'入力'!C45&amp;"　"&amp;'入力'!D45</f>
        <v>　</v>
      </c>
      <c r="E29" s="585"/>
      <c r="F29" s="585"/>
      <c r="G29" s="585"/>
      <c r="H29" s="585"/>
      <c r="I29" s="586"/>
      <c r="J29" s="587" t="str">
        <f>'入力'!E45&amp;"　"&amp;'入力'!F45</f>
        <v>　</v>
      </c>
      <c r="K29" s="588"/>
      <c r="L29" s="588"/>
      <c r="M29" s="588"/>
      <c r="N29" s="588"/>
      <c r="O29" s="588"/>
      <c r="P29" s="589"/>
      <c r="Q29" s="573">
        <f>'入力'!G45</f>
        <v>0</v>
      </c>
      <c r="R29" s="574"/>
      <c r="S29" s="31" t="s">
        <v>19</v>
      </c>
      <c r="T29" s="141">
        <f>'入力'!I45</f>
        <v>0</v>
      </c>
      <c r="U29" s="114" t="s">
        <v>22</v>
      </c>
      <c r="V29" s="141">
        <f>'入力'!J45</f>
        <v>0</v>
      </c>
      <c r="W29" s="118" t="s">
        <v>23</v>
      </c>
      <c r="X29" s="141">
        <f>'入力'!K45</f>
        <v>0</v>
      </c>
      <c r="Y29" s="115" t="s">
        <v>24</v>
      </c>
      <c r="Z29" s="575">
        <f>'入力'!L45</f>
        <v>0</v>
      </c>
      <c r="AA29" s="576"/>
      <c r="AB29" s="576"/>
      <c r="AC29" s="577" t="s">
        <v>90</v>
      </c>
      <c r="AD29" s="578"/>
      <c r="AE29" s="126">
        <f>IF('入力'!$P45=0,"",'入力'!P45)</f>
      </c>
      <c r="AF29" s="128">
        <f>IF('入力'!$P45=0,"",'入力'!Q45)</f>
      </c>
      <c r="AG29" s="128">
        <f>IF('入力'!$P45=0,"",'入力'!R45)</f>
      </c>
      <c r="AH29" s="128">
        <f>IF('入力'!$P45=0,"",'入力'!S45)</f>
      </c>
      <c r="AI29" s="128">
        <f>IF('入力'!$P45=0,"",'入力'!T45)</f>
      </c>
      <c r="AJ29" s="128">
        <f>IF('入力'!$P45=0,"",'入力'!U45)</f>
      </c>
      <c r="AK29" s="128">
        <f>IF('入力'!$P45=0,"",'入力'!V45)</f>
      </c>
      <c r="AL29" s="128">
        <f>IF('入力'!$P45=0,"",'入力'!W45)</f>
      </c>
      <c r="AM29" s="129">
        <f>IF('入力'!$P45=0,"",'入力'!X45)</f>
      </c>
    </row>
    <row r="30" spans="1:39" ht="24" customHeight="1">
      <c r="A30" s="684"/>
      <c r="C30" s="4">
        <f>IF('入力'!N46="",9,"⑨")</f>
        <v>9</v>
      </c>
      <c r="D30" s="584" t="str">
        <f>'入力'!C46&amp;"　"&amp;'入力'!D46</f>
        <v>　</v>
      </c>
      <c r="E30" s="585"/>
      <c r="F30" s="585"/>
      <c r="G30" s="585"/>
      <c r="H30" s="585"/>
      <c r="I30" s="586"/>
      <c r="J30" s="587" t="str">
        <f>'入力'!E46&amp;"　"&amp;'入力'!F46</f>
        <v>　</v>
      </c>
      <c r="K30" s="588"/>
      <c r="L30" s="588"/>
      <c r="M30" s="588"/>
      <c r="N30" s="588"/>
      <c r="O30" s="588"/>
      <c r="P30" s="589"/>
      <c r="Q30" s="573">
        <f>'入力'!G46</f>
        <v>0</v>
      </c>
      <c r="R30" s="574"/>
      <c r="S30" s="31" t="s">
        <v>19</v>
      </c>
      <c r="T30" s="141">
        <f>'入力'!I46</f>
        <v>0</v>
      </c>
      <c r="U30" s="114" t="s">
        <v>22</v>
      </c>
      <c r="V30" s="141">
        <f>'入力'!J46</f>
        <v>0</v>
      </c>
      <c r="W30" s="118" t="s">
        <v>23</v>
      </c>
      <c r="X30" s="141">
        <f>'入力'!K46</f>
        <v>0</v>
      </c>
      <c r="Y30" s="115" t="s">
        <v>24</v>
      </c>
      <c r="Z30" s="575">
        <f>'入力'!L46</f>
        <v>0</v>
      </c>
      <c r="AA30" s="576"/>
      <c r="AB30" s="576"/>
      <c r="AC30" s="577" t="s">
        <v>90</v>
      </c>
      <c r="AD30" s="578"/>
      <c r="AE30" s="126">
        <f>IF('入力'!$P46=0,"",'入力'!P46)</f>
      </c>
      <c r="AF30" s="128">
        <f>IF('入力'!$P46=0,"",'入力'!Q46)</f>
      </c>
      <c r="AG30" s="128">
        <f>IF('入力'!$P46=0,"",'入力'!R46)</f>
      </c>
      <c r="AH30" s="128">
        <f>IF('入力'!$P46=0,"",'入力'!S46)</f>
      </c>
      <c r="AI30" s="128">
        <f>IF('入力'!$P46=0,"",'入力'!T46)</f>
      </c>
      <c r="AJ30" s="128">
        <f>IF('入力'!$P46=0,"",'入力'!U46)</f>
      </c>
      <c r="AK30" s="128">
        <f>IF('入力'!$P46=0,"",'入力'!V46)</f>
      </c>
      <c r="AL30" s="128">
        <f>IF('入力'!$P46=0,"",'入力'!W46)</f>
      </c>
      <c r="AM30" s="129">
        <f>IF('入力'!$P46=0,"",'入力'!X46)</f>
      </c>
    </row>
    <row r="31" spans="1:39" ht="24" customHeight="1">
      <c r="A31" s="684"/>
      <c r="C31" s="100">
        <f>IF('入力'!N47="",10,"⑩")</f>
        <v>10</v>
      </c>
      <c r="D31" s="584" t="str">
        <f>'入力'!C47&amp;"　"&amp;'入力'!D47</f>
        <v>　</v>
      </c>
      <c r="E31" s="585"/>
      <c r="F31" s="585"/>
      <c r="G31" s="585"/>
      <c r="H31" s="585"/>
      <c r="I31" s="586"/>
      <c r="J31" s="587" t="str">
        <f>'入力'!E47&amp;"　"&amp;'入力'!F47</f>
        <v>　</v>
      </c>
      <c r="K31" s="588"/>
      <c r="L31" s="588"/>
      <c r="M31" s="588"/>
      <c r="N31" s="588"/>
      <c r="O31" s="588"/>
      <c r="P31" s="589"/>
      <c r="Q31" s="573">
        <f>'入力'!G47</f>
        <v>0</v>
      </c>
      <c r="R31" s="574"/>
      <c r="S31" s="31" t="s">
        <v>19</v>
      </c>
      <c r="T31" s="141">
        <f>'入力'!I47</f>
        <v>0</v>
      </c>
      <c r="U31" s="114" t="s">
        <v>22</v>
      </c>
      <c r="V31" s="141">
        <f>'入力'!J47</f>
        <v>0</v>
      </c>
      <c r="W31" s="118" t="s">
        <v>23</v>
      </c>
      <c r="X31" s="141">
        <f>'入力'!K47</f>
        <v>0</v>
      </c>
      <c r="Y31" s="115" t="s">
        <v>24</v>
      </c>
      <c r="Z31" s="575">
        <f>'入力'!L47</f>
        <v>0</v>
      </c>
      <c r="AA31" s="576"/>
      <c r="AB31" s="576"/>
      <c r="AC31" s="577" t="s">
        <v>90</v>
      </c>
      <c r="AD31" s="578"/>
      <c r="AE31" s="126">
        <f>IF('入力'!$P47=0,"",'入力'!P47)</f>
      </c>
      <c r="AF31" s="128">
        <f>IF('入力'!$P47=0,"",'入力'!Q47)</f>
      </c>
      <c r="AG31" s="128">
        <f>IF('入力'!$P47=0,"",'入力'!R47)</f>
      </c>
      <c r="AH31" s="128">
        <f>IF('入力'!$P47=0,"",'入力'!S47)</f>
      </c>
      <c r="AI31" s="128">
        <f>IF('入力'!$P47=0,"",'入力'!T47)</f>
      </c>
      <c r="AJ31" s="128">
        <f>IF('入力'!$P47=0,"",'入力'!U47)</f>
      </c>
      <c r="AK31" s="128">
        <f>IF('入力'!$P47=0,"",'入力'!V47)</f>
      </c>
      <c r="AL31" s="128">
        <f>IF('入力'!$P47=0,"",'入力'!W47)</f>
      </c>
      <c r="AM31" s="129">
        <f>IF('入力'!$P47=0,"",'入力'!X47)</f>
      </c>
    </row>
    <row r="32" spans="1:39" ht="24" customHeight="1">
      <c r="A32" s="684"/>
      <c r="C32" s="100">
        <f>IF('入力'!N48="",11,"⑪")</f>
        <v>11</v>
      </c>
      <c r="D32" s="584" t="str">
        <f>'入力'!C48&amp;"　"&amp;'入力'!D48</f>
        <v>　</v>
      </c>
      <c r="E32" s="585"/>
      <c r="F32" s="585"/>
      <c r="G32" s="585"/>
      <c r="H32" s="585"/>
      <c r="I32" s="586"/>
      <c r="J32" s="587" t="str">
        <f>'入力'!E48&amp;"　"&amp;'入力'!F48</f>
        <v>　</v>
      </c>
      <c r="K32" s="588"/>
      <c r="L32" s="588"/>
      <c r="M32" s="588"/>
      <c r="N32" s="588"/>
      <c r="O32" s="588"/>
      <c r="P32" s="589"/>
      <c r="Q32" s="573">
        <f>'入力'!G48</f>
        <v>0</v>
      </c>
      <c r="R32" s="574"/>
      <c r="S32" s="31" t="s">
        <v>19</v>
      </c>
      <c r="T32" s="141">
        <f>'入力'!I48</f>
        <v>0</v>
      </c>
      <c r="U32" s="114" t="s">
        <v>22</v>
      </c>
      <c r="V32" s="141">
        <f>'入力'!J48</f>
        <v>0</v>
      </c>
      <c r="W32" s="118" t="s">
        <v>23</v>
      </c>
      <c r="X32" s="141">
        <f>'入力'!K48</f>
        <v>0</v>
      </c>
      <c r="Y32" s="115" t="s">
        <v>24</v>
      </c>
      <c r="Z32" s="575">
        <f>'入力'!L48</f>
        <v>0</v>
      </c>
      <c r="AA32" s="576"/>
      <c r="AB32" s="576"/>
      <c r="AC32" s="577" t="s">
        <v>90</v>
      </c>
      <c r="AD32" s="578"/>
      <c r="AE32" s="123">
        <f>IF('入力'!$P48=0,"",'入力'!P48)</f>
      </c>
      <c r="AF32" s="124">
        <f>IF('入力'!$P48=0,"",'入力'!Q48)</f>
      </c>
      <c r="AG32" s="124">
        <f>IF('入力'!$P48=0,"",'入力'!R48)</f>
      </c>
      <c r="AH32" s="124">
        <f>IF('入力'!$P48=0,"",'入力'!S48)</f>
      </c>
      <c r="AI32" s="124">
        <f>IF('入力'!$P48=0,"",'入力'!T48)</f>
      </c>
      <c r="AJ32" s="124">
        <f>IF('入力'!$P48=0,"",'入力'!U48)</f>
      </c>
      <c r="AK32" s="124">
        <f>IF('入力'!$P48=0,"",'入力'!V48)</f>
      </c>
      <c r="AL32" s="124">
        <f>IF('入力'!$P48=0,"",'入力'!W48)</f>
      </c>
      <c r="AM32" s="125">
        <f>IF('入力'!$P48=0,"",'入力'!X48)</f>
      </c>
    </row>
    <row r="33" spans="1:39" ht="24" customHeight="1">
      <c r="A33" s="684"/>
      <c r="C33" s="100">
        <f>IF('入力'!N49="",12,"⑫")</f>
        <v>12</v>
      </c>
      <c r="D33" s="584" t="str">
        <f>'入力'!C49&amp;"　"&amp;'入力'!D49</f>
        <v>　</v>
      </c>
      <c r="E33" s="585"/>
      <c r="F33" s="585"/>
      <c r="G33" s="585"/>
      <c r="H33" s="585"/>
      <c r="I33" s="586"/>
      <c r="J33" s="587" t="str">
        <f>'入力'!E49&amp;"　"&amp;'入力'!F49</f>
        <v>　</v>
      </c>
      <c r="K33" s="588"/>
      <c r="L33" s="588"/>
      <c r="M33" s="588"/>
      <c r="N33" s="588"/>
      <c r="O33" s="588"/>
      <c r="P33" s="589"/>
      <c r="Q33" s="573">
        <f>'入力'!G49</f>
        <v>0</v>
      </c>
      <c r="R33" s="574"/>
      <c r="S33" s="31" t="s">
        <v>19</v>
      </c>
      <c r="T33" s="141">
        <f>'入力'!I49</f>
        <v>0</v>
      </c>
      <c r="U33" s="114" t="s">
        <v>22</v>
      </c>
      <c r="V33" s="141">
        <f>'入力'!J49</f>
        <v>0</v>
      </c>
      <c r="W33" s="118" t="s">
        <v>23</v>
      </c>
      <c r="X33" s="141">
        <f>'入力'!K49</f>
        <v>0</v>
      </c>
      <c r="Y33" s="115" t="s">
        <v>24</v>
      </c>
      <c r="Z33" s="575">
        <f>'入力'!L49</f>
        <v>0</v>
      </c>
      <c r="AA33" s="576"/>
      <c r="AB33" s="576"/>
      <c r="AC33" s="577" t="s">
        <v>90</v>
      </c>
      <c r="AD33" s="578"/>
      <c r="AE33" s="123">
        <f>IF('入力'!$P49=0,"",'入力'!P49)</f>
      </c>
      <c r="AF33" s="124">
        <f>IF('入力'!$P49=0,"",'入力'!Q49)</f>
      </c>
      <c r="AG33" s="124">
        <f>IF('入力'!$P49=0,"",'入力'!R49)</f>
      </c>
      <c r="AH33" s="124">
        <f>IF('入力'!$P49=0,"",'入力'!S49)</f>
      </c>
      <c r="AI33" s="124">
        <f>IF('入力'!$P49=0,"",'入力'!T49)</f>
      </c>
      <c r="AJ33" s="124">
        <f>IF('入力'!$P49=0,"",'入力'!U49)</f>
      </c>
      <c r="AK33" s="124">
        <f>IF('入力'!$P49=0,"",'入力'!V49)</f>
      </c>
      <c r="AL33" s="124">
        <f>IF('入力'!$P49=0,"",'入力'!W49)</f>
      </c>
      <c r="AM33" s="125">
        <f>IF('入力'!$P49=0,"",'入力'!X49)</f>
      </c>
    </row>
    <row r="34" spans="1:39" ht="24" customHeight="1">
      <c r="A34" s="684"/>
      <c r="C34" s="100">
        <f>IF('入力'!N50="",13,"⑬")</f>
        <v>13</v>
      </c>
      <c r="D34" s="584" t="str">
        <f>'入力'!C50&amp;"　"&amp;'入力'!D50</f>
        <v>　</v>
      </c>
      <c r="E34" s="585"/>
      <c r="F34" s="585"/>
      <c r="G34" s="585"/>
      <c r="H34" s="585"/>
      <c r="I34" s="586"/>
      <c r="J34" s="587" t="str">
        <f>'入力'!E50&amp;"　"&amp;'入力'!F50</f>
        <v>　</v>
      </c>
      <c r="K34" s="588"/>
      <c r="L34" s="588"/>
      <c r="M34" s="588"/>
      <c r="N34" s="588"/>
      <c r="O34" s="588"/>
      <c r="P34" s="589"/>
      <c r="Q34" s="573">
        <f>'入力'!G50</f>
        <v>0</v>
      </c>
      <c r="R34" s="574"/>
      <c r="S34" s="31" t="s">
        <v>19</v>
      </c>
      <c r="T34" s="141">
        <f>'入力'!I50</f>
        <v>0</v>
      </c>
      <c r="U34" s="114" t="s">
        <v>22</v>
      </c>
      <c r="V34" s="141">
        <f>'入力'!J50</f>
        <v>0</v>
      </c>
      <c r="W34" s="118" t="s">
        <v>23</v>
      </c>
      <c r="X34" s="141">
        <f>'入力'!K50</f>
        <v>0</v>
      </c>
      <c r="Y34" s="115" t="s">
        <v>24</v>
      </c>
      <c r="Z34" s="575">
        <f>'入力'!L50</f>
        <v>0</v>
      </c>
      <c r="AA34" s="576"/>
      <c r="AB34" s="576"/>
      <c r="AC34" s="577" t="s">
        <v>90</v>
      </c>
      <c r="AD34" s="578"/>
      <c r="AE34" s="123">
        <f>IF('入力'!$P50=0,"",'入力'!P50)</f>
      </c>
      <c r="AF34" s="124">
        <f>IF('入力'!$P50=0,"",'入力'!Q50)</f>
      </c>
      <c r="AG34" s="124">
        <f>IF('入力'!$P50=0,"",'入力'!R50)</f>
      </c>
      <c r="AH34" s="124">
        <f>IF('入力'!$P50=0,"",'入力'!S50)</f>
      </c>
      <c r="AI34" s="124">
        <f>IF('入力'!$P50=0,"",'入力'!T50)</f>
      </c>
      <c r="AJ34" s="124">
        <f>IF('入力'!$P50=0,"",'入力'!U50)</f>
      </c>
      <c r="AK34" s="124">
        <f>IF('入力'!$P50=0,"",'入力'!V50)</f>
      </c>
      <c r="AL34" s="124">
        <f>IF('入力'!$P50=0,"",'入力'!W50)</f>
      </c>
      <c r="AM34" s="125">
        <f>IF('入力'!$P50=0,"",'入力'!X50)</f>
      </c>
    </row>
    <row r="35" spans="1:39" ht="24" customHeight="1">
      <c r="A35" s="684"/>
      <c r="C35" s="100">
        <f>IF('入力'!N51="",14,"⑭")</f>
        <v>14</v>
      </c>
      <c r="D35" s="584" t="str">
        <f>'入力'!C51&amp;"　"&amp;'入力'!D51</f>
        <v>　</v>
      </c>
      <c r="E35" s="585"/>
      <c r="F35" s="585"/>
      <c r="G35" s="585"/>
      <c r="H35" s="585"/>
      <c r="I35" s="586"/>
      <c r="J35" s="587" t="str">
        <f>'入力'!E51&amp;"　"&amp;'入力'!F51</f>
        <v>　</v>
      </c>
      <c r="K35" s="588"/>
      <c r="L35" s="588"/>
      <c r="M35" s="588"/>
      <c r="N35" s="588"/>
      <c r="O35" s="588"/>
      <c r="P35" s="589"/>
      <c r="Q35" s="573">
        <f>'入力'!G51</f>
        <v>0</v>
      </c>
      <c r="R35" s="574"/>
      <c r="S35" s="31" t="s">
        <v>19</v>
      </c>
      <c r="T35" s="141">
        <f>'入力'!I51</f>
        <v>0</v>
      </c>
      <c r="U35" s="114" t="s">
        <v>22</v>
      </c>
      <c r="V35" s="141">
        <f>'入力'!J51</f>
        <v>0</v>
      </c>
      <c r="W35" s="118" t="s">
        <v>23</v>
      </c>
      <c r="X35" s="141">
        <f>'入力'!K51</f>
        <v>0</v>
      </c>
      <c r="Y35" s="115" t="s">
        <v>24</v>
      </c>
      <c r="Z35" s="575">
        <f>'入力'!L51</f>
        <v>0</v>
      </c>
      <c r="AA35" s="576"/>
      <c r="AB35" s="576"/>
      <c r="AC35" s="577" t="s">
        <v>90</v>
      </c>
      <c r="AD35" s="578"/>
      <c r="AE35" s="127">
        <f>IF('入力'!$P51=0,"",'入力'!P51)</f>
      </c>
      <c r="AF35" s="124">
        <f>IF('入力'!$P51=0,"",'入力'!Q51)</f>
      </c>
      <c r="AG35" s="124">
        <f>IF('入力'!$P51=0,"",'入力'!R51)</f>
      </c>
      <c r="AH35" s="124">
        <f>IF('入力'!$P51=0,"",'入力'!S51)</f>
      </c>
      <c r="AI35" s="124">
        <f>IF('入力'!$P51=0,"",'入力'!T51)</f>
      </c>
      <c r="AJ35" s="124">
        <f>IF('入力'!$P51=0,"",'入力'!U51)</f>
      </c>
      <c r="AK35" s="124">
        <f>IF('入力'!$P51=0,"",'入力'!V51)</f>
      </c>
      <c r="AL35" s="124">
        <f>IF('入力'!$P51=0,"",'入力'!W51)</f>
      </c>
      <c r="AM35" s="125">
        <f>IF('入力'!$P51=0,"",'入力'!X51)</f>
      </c>
    </row>
    <row r="36" spans="1:39" ht="24" customHeight="1">
      <c r="A36" s="684"/>
      <c r="C36" s="100">
        <f>IF('入力'!N52="",15,"⑮")</f>
        <v>15</v>
      </c>
      <c r="D36" s="584" t="str">
        <f>'入力'!C52&amp;"　"&amp;'入力'!D52</f>
        <v>　</v>
      </c>
      <c r="E36" s="585"/>
      <c r="F36" s="585"/>
      <c r="G36" s="585"/>
      <c r="H36" s="585"/>
      <c r="I36" s="586"/>
      <c r="J36" s="587" t="str">
        <f>'入力'!E52&amp;"　"&amp;'入力'!F52</f>
        <v>　</v>
      </c>
      <c r="K36" s="588"/>
      <c r="L36" s="588"/>
      <c r="M36" s="588"/>
      <c r="N36" s="588"/>
      <c r="O36" s="588"/>
      <c r="P36" s="589"/>
      <c r="Q36" s="573">
        <f>'入力'!G52</f>
        <v>0</v>
      </c>
      <c r="R36" s="574"/>
      <c r="S36" s="31" t="s">
        <v>19</v>
      </c>
      <c r="T36" s="141">
        <f>'入力'!I52</f>
        <v>0</v>
      </c>
      <c r="U36" s="114" t="s">
        <v>22</v>
      </c>
      <c r="V36" s="141">
        <f>'入力'!J52</f>
        <v>0</v>
      </c>
      <c r="W36" s="118" t="s">
        <v>23</v>
      </c>
      <c r="X36" s="141">
        <f>'入力'!K52</f>
        <v>0</v>
      </c>
      <c r="Y36" s="115" t="s">
        <v>24</v>
      </c>
      <c r="Z36" s="575">
        <f>'入力'!L52</f>
        <v>0</v>
      </c>
      <c r="AA36" s="576"/>
      <c r="AB36" s="576"/>
      <c r="AC36" s="577" t="s">
        <v>90</v>
      </c>
      <c r="AD36" s="578"/>
      <c r="AE36" s="126">
        <f>IF('入力'!$P52=0,"",'入力'!P52)</f>
      </c>
      <c r="AF36" s="124">
        <f>IF('入力'!$P52=0,"",'入力'!Q52)</f>
      </c>
      <c r="AG36" s="124">
        <f>IF('入力'!$P52=0,"",'入力'!R52)</f>
      </c>
      <c r="AH36" s="124">
        <f>IF('入力'!$P52=0,"",'入力'!S52)</f>
      </c>
      <c r="AI36" s="124">
        <f>IF('入力'!$P52=0,"",'入力'!T52)</f>
      </c>
      <c r="AJ36" s="124">
        <f>IF('入力'!$P52=0,"",'入力'!U52)</f>
      </c>
      <c r="AK36" s="124">
        <f>IF('入力'!$P52=0,"",'入力'!V52)</f>
      </c>
      <c r="AL36" s="124">
        <f>IF('入力'!$P52=0,"",'入力'!W52)</f>
      </c>
      <c r="AM36" s="125">
        <f>IF('入力'!$P52=0,"",'入力'!X52)</f>
      </c>
    </row>
    <row r="37" spans="1:39" ht="24" customHeight="1">
      <c r="A37" s="684"/>
      <c r="C37" s="100">
        <f>IF('入力'!N53="",16,"⑯")</f>
        <v>16</v>
      </c>
      <c r="D37" s="584" t="str">
        <f>'入力'!C53&amp;"　"&amp;'入力'!D53</f>
        <v>　</v>
      </c>
      <c r="E37" s="585"/>
      <c r="F37" s="585"/>
      <c r="G37" s="585"/>
      <c r="H37" s="585"/>
      <c r="I37" s="586"/>
      <c r="J37" s="587" t="str">
        <f>'入力'!E53&amp;"　"&amp;'入力'!F53</f>
        <v>　</v>
      </c>
      <c r="K37" s="588"/>
      <c r="L37" s="588"/>
      <c r="M37" s="588"/>
      <c r="N37" s="588"/>
      <c r="O37" s="588"/>
      <c r="P37" s="589"/>
      <c r="Q37" s="573">
        <f>'入力'!G53</f>
        <v>0</v>
      </c>
      <c r="R37" s="574"/>
      <c r="S37" s="31" t="s">
        <v>19</v>
      </c>
      <c r="T37" s="141">
        <f>'入力'!I53</f>
        <v>0</v>
      </c>
      <c r="U37" s="114" t="s">
        <v>22</v>
      </c>
      <c r="V37" s="141">
        <f>'入力'!J53</f>
        <v>0</v>
      </c>
      <c r="W37" s="118" t="s">
        <v>23</v>
      </c>
      <c r="X37" s="141">
        <f>'入力'!K53</f>
        <v>0</v>
      </c>
      <c r="Y37" s="115" t="s">
        <v>24</v>
      </c>
      <c r="Z37" s="575">
        <f>'入力'!L53</f>
        <v>0</v>
      </c>
      <c r="AA37" s="576"/>
      <c r="AB37" s="576"/>
      <c r="AC37" s="577" t="s">
        <v>90</v>
      </c>
      <c r="AD37" s="578"/>
      <c r="AE37" s="123">
        <f>IF('入力'!$P53=0,"",'入力'!P53)</f>
      </c>
      <c r="AF37" s="124">
        <f>IF('入力'!$P53=0,"",'入力'!Q53)</f>
      </c>
      <c r="AG37" s="124">
        <f>IF('入力'!$P53=0,"",'入力'!R53)</f>
      </c>
      <c r="AH37" s="124">
        <f>IF('入力'!$P53=0,"",'入力'!S53)</f>
      </c>
      <c r="AI37" s="124">
        <f>IF('入力'!$P53=0,"",'入力'!T53)</f>
      </c>
      <c r="AJ37" s="124">
        <f>IF('入力'!$P53=0,"",'入力'!U53)</f>
      </c>
      <c r="AK37" s="124">
        <f>IF('入力'!$P53=0,"",'入力'!V53)</f>
      </c>
      <c r="AL37" s="124">
        <f>IF('入力'!$P53=0,"",'入力'!W53)</f>
      </c>
      <c r="AM37" s="125">
        <f>IF('入力'!$P53=0,"",'入力'!X53)</f>
      </c>
    </row>
    <row r="38" spans="1:39" ht="24" customHeight="1">
      <c r="A38" s="684"/>
      <c r="C38" s="100">
        <f>IF('入力'!N54="",17,"⑰")</f>
        <v>17</v>
      </c>
      <c r="D38" s="584" t="str">
        <f>'入力'!C54&amp;"　"&amp;'入力'!D54</f>
        <v>　</v>
      </c>
      <c r="E38" s="585"/>
      <c r="F38" s="585"/>
      <c r="G38" s="585"/>
      <c r="H38" s="585"/>
      <c r="I38" s="586"/>
      <c r="J38" s="587" t="str">
        <f>'入力'!E54&amp;"　"&amp;'入力'!F54</f>
        <v>　</v>
      </c>
      <c r="K38" s="588"/>
      <c r="L38" s="588"/>
      <c r="M38" s="588"/>
      <c r="N38" s="588"/>
      <c r="O38" s="588"/>
      <c r="P38" s="589"/>
      <c r="Q38" s="573">
        <f>'入力'!G54</f>
        <v>0</v>
      </c>
      <c r="R38" s="574"/>
      <c r="S38" s="31" t="s">
        <v>19</v>
      </c>
      <c r="T38" s="141">
        <f>'入力'!I54</f>
        <v>0</v>
      </c>
      <c r="U38" s="114" t="s">
        <v>22</v>
      </c>
      <c r="V38" s="141">
        <f>'入力'!J54</f>
        <v>0</v>
      </c>
      <c r="W38" s="118" t="s">
        <v>23</v>
      </c>
      <c r="X38" s="141">
        <f>'入力'!K54</f>
        <v>0</v>
      </c>
      <c r="Y38" s="115" t="s">
        <v>24</v>
      </c>
      <c r="Z38" s="575">
        <f>'入力'!L54</f>
        <v>0</v>
      </c>
      <c r="AA38" s="576"/>
      <c r="AB38" s="576"/>
      <c r="AC38" s="577" t="s">
        <v>90</v>
      </c>
      <c r="AD38" s="578"/>
      <c r="AE38" s="123">
        <f>IF('入力'!$P54=0,"",'入力'!P54)</f>
      </c>
      <c r="AF38" s="124">
        <f>IF('入力'!$P54=0,"",'入力'!Q54)</f>
      </c>
      <c r="AG38" s="124">
        <f>IF('入力'!$P54=0,"",'入力'!R54)</f>
      </c>
      <c r="AH38" s="124">
        <f>IF('入力'!$P54=0,"",'入力'!S54)</f>
      </c>
      <c r="AI38" s="124">
        <f>IF('入力'!$P54=0,"",'入力'!T54)</f>
      </c>
      <c r="AJ38" s="124">
        <f>IF('入力'!$P54=0,"",'入力'!U54)</f>
      </c>
      <c r="AK38" s="124">
        <f>IF('入力'!$P54=0,"",'入力'!V54)</f>
      </c>
      <c r="AL38" s="124">
        <f>IF('入力'!$P54=0,"",'入力'!W54)</f>
      </c>
      <c r="AM38" s="125">
        <f>IF('入力'!$P54=0,"",'入力'!X54)</f>
      </c>
    </row>
    <row r="39" spans="1:39" ht="24" customHeight="1" thickBot="1">
      <c r="A39" s="684"/>
      <c r="C39" s="100">
        <f>IF('入力'!N55="",18,"⑱")</f>
        <v>18</v>
      </c>
      <c r="D39" s="567" t="str">
        <f>'入力'!C55&amp;"　"&amp;'入力'!D55</f>
        <v>　</v>
      </c>
      <c r="E39" s="568"/>
      <c r="F39" s="568"/>
      <c r="G39" s="568"/>
      <c r="H39" s="568"/>
      <c r="I39" s="569"/>
      <c r="J39" s="570" t="str">
        <f>'入力'!E55&amp;"　"&amp;'入力'!F55</f>
        <v>　</v>
      </c>
      <c r="K39" s="571"/>
      <c r="L39" s="571"/>
      <c r="M39" s="571"/>
      <c r="N39" s="571"/>
      <c r="O39" s="571"/>
      <c r="P39" s="572"/>
      <c r="Q39" s="573">
        <f>'入力'!G55</f>
        <v>0</v>
      </c>
      <c r="R39" s="574"/>
      <c r="S39" s="31" t="s">
        <v>19</v>
      </c>
      <c r="T39" s="141">
        <f>'入力'!I55</f>
        <v>0</v>
      </c>
      <c r="U39" s="114" t="s">
        <v>22</v>
      </c>
      <c r="V39" s="141">
        <f>'入力'!J55</f>
        <v>0</v>
      </c>
      <c r="W39" s="118" t="s">
        <v>23</v>
      </c>
      <c r="X39" s="141">
        <f>'入力'!K55</f>
        <v>0</v>
      </c>
      <c r="Y39" s="115" t="s">
        <v>24</v>
      </c>
      <c r="Z39" s="575">
        <f>'入力'!L55</f>
        <v>0</v>
      </c>
      <c r="AA39" s="576"/>
      <c r="AB39" s="576"/>
      <c r="AC39" s="577" t="s">
        <v>90</v>
      </c>
      <c r="AD39" s="578"/>
      <c r="AE39" s="120">
        <f>IF('入力'!$P55=0,"",'入力'!P55)</f>
      </c>
      <c r="AF39" s="121">
        <f>IF('入力'!$P55=0,"",'入力'!Q55)</f>
      </c>
      <c r="AG39" s="121">
        <f>IF('入力'!$P55=0,"",'入力'!R55)</f>
      </c>
      <c r="AH39" s="121">
        <f>IF('入力'!$P55=0,"",'入力'!S55)</f>
      </c>
      <c r="AI39" s="121">
        <f>IF('入力'!$P55=0,"",'入力'!T55)</f>
      </c>
      <c r="AJ39" s="121">
        <f>IF('入力'!$P55=0,"",'入力'!U55)</f>
      </c>
      <c r="AK39" s="121">
        <f>IF('入力'!$P55=0,"",'入力'!V55)</f>
      </c>
      <c r="AL39" s="121">
        <f>IF('入力'!$P55=0,"",'入力'!W55)</f>
      </c>
      <c r="AM39" s="122">
        <f>IF('入力'!$P55=0,"",'入力'!X55)</f>
      </c>
    </row>
    <row r="40" spans="1:39" ht="24" customHeight="1" thickBot="1">
      <c r="A40" s="684"/>
      <c r="C40" s="579" t="s">
        <v>15</v>
      </c>
      <c r="D40" s="579"/>
      <c r="E40" s="579"/>
      <c r="F40" s="579"/>
      <c r="G40" s="579"/>
      <c r="H40" s="579"/>
      <c r="I40" s="579"/>
      <c r="J40" s="579"/>
      <c r="K40" s="579"/>
      <c r="L40" s="579"/>
      <c r="M40" s="580"/>
      <c r="N40" s="581" t="s">
        <v>17</v>
      </c>
      <c r="O40" s="582"/>
      <c r="P40" s="582"/>
      <c r="Q40" s="582"/>
      <c r="R40" s="582"/>
      <c r="S40" s="582"/>
      <c r="T40" s="582"/>
      <c r="U40" s="582"/>
      <c r="V40" s="582"/>
      <c r="W40" s="582"/>
      <c r="X40" s="582"/>
      <c r="Y40" s="582"/>
      <c r="Z40" s="582"/>
      <c r="AA40" s="582"/>
      <c r="AB40" s="582"/>
      <c r="AC40" s="582"/>
      <c r="AD40" s="583"/>
      <c r="AE40" s="119">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9" customHeight="1">
      <c r="A41" s="684"/>
      <c r="C41" s="16"/>
      <c r="D41" s="16"/>
      <c r="E41" s="16"/>
      <c r="F41" s="16"/>
      <c r="G41" s="16"/>
      <c r="H41" s="16"/>
      <c r="I41" s="16"/>
      <c r="J41" s="16"/>
      <c r="K41" s="16"/>
      <c r="L41" s="16"/>
      <c r="M41" s="16"/>
      <c r="N41" s="94"/>
      <c r="O41" s="94"/>
      <c r="P41" s="109"/>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84"/>
      <c r="C42" s="562" t="s">
        <v>284</v>
      </c>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row>
    <row r="43" spans="1:39" ht="27.75" customHeight="1">
      <c r="A43" s="684"/>
      <c r="C43" s="563" t="s">
        <v>285</v>
      </c>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row>
    <row r="44" spans="1:39" ht="10.5" customHeight="1">
      <c r="A44" s="684"/>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row>
    <row r="45" spans="1:39" ht="24.75" customHeight="1">
      <c r="A45" s="684"/>
      <c r="C45" s="11"/>
      <c r="D45" s="564" t="s">
        <v>347</v>
      </c>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row>
    <row r="46" spans="1:40" ht="30" customHeight="1">
      <c r="A46" s="684"/>
      <c r="C46" s="565" t="s">
        <v>283</v>
      </c>
      <c r="D46" s="565"/>
      <c r="E46" s="565"/>
      <c r="F46" s="565"/>
      <c r="G46" s="565"/>
      <c r="H46" s="565"/>
      <c r="I46" s="565"/>
      <c r="J46" s="565"/>
      <c r="K46" s="565"/>
      <c r="L46" s="566" t="s">
        <v>282</v>
      </c>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row>
    <row r="47" spans="1:39" ht="28.5" customHeight="1">
      <c r="A47" s="684"/>
      <c r="C47" s="561" t="s">
        <v>344</v>
      </c>
      <c r="D47" s="561"/>
      <c r="E47" s="561"/>
      <c r="F47" s="561"/>
      <c r="G47" s="561"/>
      <c r="H47" s="554"/>
      <c r="I47" s="554"/>
      <c r="J47" s="5" t="s">
        <v>24</v>
      </c>
      <c r="K47" s="5"/>
      <c r="L47" s="5"/>
      <c r="M47" s="561" t="s">
        <v>344</v>
      </c>
      <c r="N47" s="561"/>
      <c r="O47" s="561"/>
      <c r="P47" s="561"/>
      <c r="Q47" s="561"/>
      <c r="R47" s="561"/>
      <c r="S47" s="561"/>
      <c r="T47" s="561"/>
      <c r="U47" s="554"/>
      <c r="V47" s="554"/>
      <c r="W47" s="546" t="s">
        <v>24</v>
      </c>
      <c r="X47" s="546"/>
      <c r="Y47" s="5"/>
      <c r="AB47" s="561" t="s">
        <v>349</v>
      </c>
      <c r="AC47" s="561"/>
      <c r="AD47" s="561"/>
      <c r="AE47" s="561"/>
      <c r="AF47" s="561"/>
      <c r="AG47" s="561"/>
      <c r="AH47" s="561"/>
      <c r="AI47" s="561"/>
      <c r="AJ47" s="554"/>
      <c r="AK47" s="554"/>
      <c r="AL47" s="546" t="s">
        <v>24</v>
      </c>
      <c r="AM47" s="546"/>
    </row>
    <row r="48" spans="1:39" ht="18" customHeight="1">
      <c r="A48" s="684"/>
      <c r="C48" s="555">
        <f>'入力'!C9</f>
        <v>0</v>
      </c>
      <c r="D48" s="555"/>
      <c r="E48" s="555"/>
      <c r="F48" s="555"/>
      <c r="G48" s="555"/>
      <c r="H48" s="29"/>
      <c r="I48" s="29"/>
      <c r="J48" s="29"/>
      <c r="K48" s="29"/>
      <c r="L48" s="29"/>
      <c r="M48" s="845"/>
      <c r="N48" s="845"/>
      <c r="O48" s="845"/>
      <c r="P48" s="845"/>
      <c r="Q48" s="845"/>
      <c r="R48" s="855" t="s">
        <v>275</v>
      </c>
      <c r="S48" s="855"/>
      <c r="T48" s="855"/>
      <c r="U48" s="11"/>
      <c r="V48" s="11"/>
      <c r="W48" s="5"/>
      <c r="X48" s="5"/>
      <c r="Y48" s="5"/>
      <c r="AB48" s="845"/>
      <c r="AC48" s="845"/>
      <c r="AD48" s="845"/>
      <c r="AE48" s="845"/>
      <c r="AF48" s="845"/>
      <c r="AG48" s="548" t="s">
        <v>275</v>
      </c>
      <c r="AH48" s="548"/>
      <c r="AI48" s="548"/>
      <c r="AJ48" s="548"/>
      <c r="AK48" s="64"/>
      <c r="AL48" s="6"/>
      <c r="AM48" s="6"/>
    </row>
    <row r="49" spans="1:39" ht="18" customHeight="1">
      <c r="A49" s="684"/>
      <c r="B49" s="10"/>
      <c r="C49" s="851">
        <f>'入力'!D9</f>
        <v>0</v>
      </c>
      <c r="D49" s="851"/>
      <c r="E49" s="851"/>
      <c r="F49" s="852" t="s">
        <v>106</v>
      </c>
      <c r="G49" s="852"/>
      <c r="H49" s="139"/>
      <c r="I49" s="22"/>
      <c r="J49" s="22"/>
      <c r="K49" s="22"/>
      <c r="L49" s="10"/>
      <c r="M49" s="853" t="s">
        <v>274</v>
      </c>
      <c r="N49" s="853"/>
      <c r="O49" s="853"/>
      <c r="P49" s="853"/>
      <c r="Q49" s="853"/>
      <c r="R49" s="853"/>
      <c r="S49" s="853"/>
      <c r="T49" s="853"/>
      <c r="U49" s="140"/>
      <c r="V49" s="140"/>
      <c r="W49" s="23"/>
      <c r="X49" s="23"/>
      <c r="Y49" s="10"/>
      <c r="Z49" s="10"/>
      <c r="AA49" s="10"/>
      <c r="AB49" s="854" t="s">
        <v>277</v>
      </c>
      <c r="AC49" s="854"/>
      <c r="AD49" s="854"/>
      <c r="AE49" s="854"/>
      <c r="AF49" s="854"/>
      <c r="AG49" s="854"/>
      <c r="AH49" s="854"/>
      <c r="AI49" s="854"/>
      <c r="AJ49" s="854"/>
      <c r="AK49" s="23"/>
      <c r="AL49" s="23"/>
      <c r="AM49" s="5"/>
    </row>
    <row r="50" spans="1:40" ht="28.5" customHeight="1">
      <c r="A50" s="684"/>
      <c r="B50" s="10"/>
      <c r="C50" s="332" t="s">
        <v>272</v>
      </c>
      <c r="D50" s="848" t="str">
        <f>'入力'!C25&amp;" "&amp;'入力'!D25</f>
        <v> </v>
      </c>
      <c r="E50" s="848"/>
      <c r="F50" s="848"/>
      <c r="G50" s="848"/>
      <c r="H50" s="848"/>
      <c r="I50" s="848"/>
      <c r="J50" s="6" t="s">
        <v>273</v>
      </c>
      <c r="K50" s="23"/>
      <c r="L50" s="23"/>
      <c r="M50" s="553" t="s">
        <v>276</v>
      </c>
      <c r="N50" s="553"/>
      <c r="O50" s="553"/>
      <c r="P50" s="849"/>
      <c r="Q50" s="849"/>
      <c r="R50" s="849"/>
      <c r="S50" s="849"/>
      <c r="T50" s="849"/>
      <c r="U50" s="849"/>
      <c r="V50" s="849"/>
      <c r="W50" s="550" t="s">
        <v>273</v>
      </c>
      <c r="X50" s="550"/>
      <c r="Y50" s="23"/>
      <c r="Z50" s="10"/>
      <c r="AA50" s="10"/>
      <c r="AB50" s="850" t="s">
        <v>276</v>
      </c>
      <c r="AC50" s="850"/>
      <c r="AD50" s="850"/>
      <c r="AE50" s="849"/>
      <c r="AF50" s="849"/>
      <c r="AG50" s="849"/>
      <c r="AH50" s="849"/>
      <c r="AI50" s="849"/>
      <c r="AJ50" s="849"/>
      <c r="AK50" s="849"/>
      <c r="AL50" s="849"/>
      <c r="AM50" s="546" t="s">
        <v>273</v>
      </c>
      <c r="AN50" s="546"/>
    </row>
    <row r="51" spans="1:40" ht="0.75" customHeight="1">
      <c r="A51" s="684"/>
      <c r="B51" s="10"/>
      <c r="C51" s="23"/>
      <c r="D51" s="23"/>
      <c r="E51" s="23"/>
      <c r="F51" s="23"/>
      <c r="G51" s="23"/>
      <c r="H51" s="23"/>
      <c r="I51" s="23"/>
      <c r="J51" s="23"/>
      <c r="K51" s="81"/>
      <c r="L51" s="23"/>
      <c r="M51" s="23"/>
      <c r="N51" s="547"/>
      <c r="O51" s="547"/>
      <c r="P51" s="547"/>
      <c r="Q51" s="81"/>
      <c r="R51" s="81"/>
      <c r="S51" s="81"/>
      <c r="T51" s="81"/>
      <c r="U51" s="547"/>
      <c r="V51" s="547"/>
      <c r="W51" s="547"/>
      <c r="X51" s="547"/>
      <c r="Y51" s="547"/>
      <c r="Z51" s="547"/>
      <c r="AA51" s="10"/>
      <c r="AB51" s="548"/>
      <c r="AC51" s="548"/>
      <c r="AD51" s="548"/>
      <c r="AE51" s="548"/>
      <c r="AF51" s="548"/>
      <c r="AG51" s="548"/>
      <c r="AH51" s="548"/>
      <c r="AI51" s="548"/>
      <c r="AJ51" s="548"/>
      <c r="AK51" s="548"/>
      <c r="AL51" s="548"/>
      <c r="AM51" s="547"/>
      <c r="AN51" s="547"/>
    </row>
    <row r="55" ht="13.5" customHeight="1"/>
    <row r="57" spans="28:39" ht="13.5">
      <c r="AB57" s="23"/>
      <c r="AC57" s="23"/>
      <c r="AD57" s="547"/>
      <c r="AE57" s="547"/>
      <c r="AF57" s="547"/>
      <c r="AG57" s="547"/>
      <c r="AH57" s="547"/>
      <c r="AI57" s="547"/>
      <c r="AJ57" s="547"/>
      <c r="AK57" s="547"/>
      <c r="AL57" s="547"/>
      <c r="AM57" s="547"/>
    </row>
  </sheetData>
  <sheetProtection/>
  <mergeCells count="197">
    <mergeCell ref="B1:AN1"/>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AB47:AI47"/>
    <mergeCell ref="C42:AN42"/>
    <mergeCell ref="C43:AM43"/>
    <mergeCell ref="C44:AM44"/>
    <mergeCell ref="D45:AM45"/>
    <mergeCell ref="C46:K46"/>
    <mergeCell ref="L46:AN46"/>
    <mergeCell ref="AJ47:AK47"/>
    <mergeCell ref="AL47:AM47"/>
    <mergeCell ref="C48:G48"/>
    <mergeCell ref="M48:Q48"/>
    <mergeCell ref="R48:T48"/>
    <mergeCell ref="AB48:AF48"/>
    <mergeCell ref="AG48:AJ48"/>
    <mergeCell ref="C47:G47"/>
    <mergeCell ref="H47:I47"/>
    <mergeCell ref="M47:T47"/>
    <mergeCell ref="U47:V47"/>
    <mergeCell ref="W47:X47"/>
    <mergeCell ref="C49:E49"/>
    <mergeCell ref="F49:G49"/>
    <mergeCell ref="M49:T49"/>
    <mergeCell ref="AB49:AJ49"/>
    <mergeCell ref="D50:I50"/>
    <mergeCell ref="M50:O50"/>
    <mergeCell ref="P50:V50"/>
    <mergeCell ref="W50:X50"/>
    <mergeCell ref="AB50:AD50"/>
    <mergeCell ref="AE50:AL50"/>
    <mergeCell ref="AM50:AN50"/>
    <mergeCell ref="N51:P51"/>
    <mergeCell ref="U51:V51"/>
    <mergeCell ref="W51:X51"/>
    <mergeCell ref="Y51:Z51"/>
    <mergeCell ref="AB51:AD51"/>
    <mergeCell ref="AE51:AF51"/>
    <mergeCell ref="AG51:AH51"/>
    <mergeCell ref="AI51:AJ51"/>
    <mergeCell ref="AK51:AL51"/>
    <mergeCell ref="AM51:AN51"/>
    <mergeCell ref="AD57:AE57"/>
    <mergeCell ref="AF57:AG57"/>
    <mergeCell ref="AH57:AI57"/>
    <mergeCell ref="AJ57:AK57"/>
    <mergeCell ref="AL57:AM57"/>
  </mergeCells>
  <printOptions/>
  <pageMargins left="0.2362204724409449" right="0.2362204724409449" top="0.1968503937007874" bottom="0.1968503937007874" header="0.31496062992125984" footer="0.31496062992125984"/>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E10" sqref="E10"/>
    </sheetView>
  </sheetViews>
  <sheetFormatPr defaultColWidth="8.875" defaultRowHeight="13.5"/>
  <cols>
    <col min="1" max="1" width="4.125" style="0" customWidth="1"/>
    <col min="2" max="4" width="27.125" style="0" customWidth="1"/>
  </cols>
  <sheetData>
    <row r="1" spans="1:4" ht="24">
      <c r="A1" s="429" t="s">
        <v>375</v>
      </c>
      <c r="B1" s="429"/>
      <c r="C1" s="429"/>
      <c r="D1" s="429"/>
    </row>
    <row r="2" spans="1:4" ht="24">
      <c r="A2" s="429" t="s">
        <v>376</v>
      </c>
      <c r="B2" s="429"/>
      <c r="C2" s="429"/>
      <c r="D2" s="429"/>
    </row>
    <row r="3" spans="1:4" ht="13.5">
      <c r="A3" s="380"/>
      <c r="B3" s="381"/>
      <c r="C3" s="381"/>
      <c r="D3" s="381"/>
    </row>
    <row r="4" spans="1:4" ht="16.5">
      <c r="A4" s="382">
        <v>1</v>
      </c>
      <c r="B4" s="382" t="s">
        <v>382</v>
      </c>
      <c r="C4" s="381"/>
      <c r="D4" s="381"/>
    </row>
    <row r="5" spans="1:4" ht="13.5">
      <c r="A5" s="380"/>
      <c r="B5" s="381"/>
      <c r="C5" s="381"/>
      <c r="D5" s="381"/>
    </row>
    <row r="6" spans="1:4" ht="42" customHeight="1">
      <c r="A6" s="430" t="s">
        <v>547</v>
      </c>
      <c r="B6" s="430"/>
      <c r="C6" s="430"/>
      <c r="D6" s="430"/>
    </row>
    <row r="7" spans="1:4" ht="13.5">
      <c r="A7" s="431" t="s">
        <v>383</v>
      </c>
      <c r="B7" s="431"/>
      <c r="C7" s="431"/>
      <c r="D7" s="431"/>
    </row>
    <row r="8" spans="1:4" ht="16.5">
      <c r="A8" s="382">
        <v>2</v>
      </c>
      <c r="B8" s="382" t="s">
        <v>384</v>
      </c>
      <c r="C8" s="381"/>
      <c r="D8" s="381"/>
    </row>
    <row r="9" spans="1:4" ht="18" customHeight="1">
      <c r="A9" s="380"/>
      <c r="B9" s="381"/>
      <c r="C9" s="381"/>
      <c r="D9" s="381"/>
    </row>
    <row r="10" spans="1:4" ht="18" customHeight="1">
      <c r="A10" s="383" t="s">
        <v>385</v>
      </c>
      <c r="B10" s="428" t="s">
        <v>377</v>
      </c>
      <c r="C10" s="428"/>
      <c r="D10" s="428"/>
    </row>
    <row r="11" spans="1:4" ht="18" customHeight="1">
      <c r="A11" s="384"/>
      <c r="B11" s="385"/>
      <c r="C11" s="385"/>
      <c r="D11" s="385"/>
    </row>
    <row r="12" spans="1:4" ht="18" customHeight="1">
      <c r="A12" s="383" t="s">
        <v>386</v>
      </c>
      <c r="B12" s="428" t="s">
        <v>378</v>
      </c>
      <c r="C12" s="428"/>
      <c r="D12" s="428"/>
    </row>
    <row r="13" spans="1:4" ht="18" customHeight="1">
      <c r="A13" s="384"/>
      <c r="B13" s="385"/>
      <c r="C13" s="385"/>
      <c r="D13" s="385"/>
    </row>
    <row r="14" spans="1:4" ht="18" customHeight="1">
      <c r="A14" s="383" t="s">
        <v>387</v>
      </c>
      <c r="B14" s="428" t="s">
        <v>379</v>
      </c>
      <c r="C14" s="428"/>
      <c r="D14" s="428"/>
    </row>
    <row r="15" spans="1:4" ht="18" customHeight="1">
      <c r="A15" s="384"/>
      <c r="B15" s="381"/>
      <c r="C15" s="381"/>
      <c r="D15" s="381"/>
    </row>
    <row r="16" spans="1:4" ht="18" customHeight="1">
      <c r="A16" s="383" t="s">
        <v>388</v>
      </c>
      <c r="B16" s="428" t="s">
        <v>389</v>
      </c>
      <c r="C16" s="428"/>
      <c r="D16" s="428"/>
    </row>
    <row r="17" spans="1:4" ht="18" customHeight="1">
      <c r="A17" s="380"/>
      <c r="B17" s="381"/>
      <c r="C17" s="381"/>
      <c r="D17" s="381"/>
    </row>
    <row r="18" spans="1:4" ht="18" customHeight="1">
      <c r="A18" s="381"/>
      <c r="B18" s="380" t="s">
        <v>390</v>
      </c>
      <c r="C18" s="381" t="s">
        <v>391</v>
      </c>
      <c r="D18" s="381" t="s">
        <v>392</v>
      </c>
    </row>
    <row r="19" spans="1:4" ht="18" customHeight="1">
      <c r="A19" s="381"/>
      <c r="B19" s="380" t="s">
        <v>393</v>
      </c>
      <c r="C19" s="381" t="s">
        <v>394</v>
      </c>
      <c r="D19" s="381" t="s">
        <v>395</v>
      </c>
    </row>
    <row r="20" spans="1:4" ht="18" customHeight="1">
      <c r="A20" s="381"/>
      <c r="B20" s="380" t="s">
        <v>396</v>
      </c>
      <c r="C20" s="381"/>
      <c r="D20" s="381"/>
    </row>
    <row r="21" spans="1:4" ht="18" customHeight="1">
      <c r="A21" s="380"/>
      <c r="B21" s="381"/>
      <c r="C21" s="381"/>
      <c r="D21" s="381"/>
    </row>
    <row r="22" spans="1:4" ht="18" customHeight="1">
      <c r="A22" s="381"/>
      <c r="B22" s="428" t="s">
        <v>397</v>
      </c>
      <c r="C22" s="428"/>
      <c r="D22" s="428"/>
    </row>
    <row r="23" spans="1:4" ht="18" customHeight="1">
      <c r="A23" s="380"/>
      <c r="B23" s="381"/>
      <c r="C23" s="381"/>
      <c r="D23" s="381"/>
    </row>
    <row r="24" spans="1:4" ht="18" customHeight="1">
      <c r="A24" s="383" t="s">
        <v>398</v>
      </c>
      <c r="B24" s="428" t="s">
        <v>399</v>
      </c>
      <c r="C24" s="428"/>
      <c r="D24" s="428"/>
    </row>
    <row r="25" spans="1:4" ht="18" customHeight="1">
      <c r="A25" s="381"/>
      <c r="B25" s="380"/>
      <c r="C25" s="381"/>
      <c r="D25" s="381"/>
    </row>
    <row r="26" spans="1:4" ht="18" customHeight="1">
      <c r="A26" s="383" t="s">
        <v>400</v>
      </c>
      <c r="B26" s="428" t="s">
        <v>380</v>
      </c>
      <c r="C26" s="428"/>
      <c r="D26" s="428"/>
    </row>
    <row r="27" spans="1:4" ht="18" customHeight="1">
      <c r="A27" s="381"/>
      <c r="B27" s="380"/>
      <c r="C27" s="381"/>
      <c r="D27" s="381"/>
    </row>
    <row r="28" spans="1:4" ht="18" customHeight="1">
      <c r="A28" s="383" t="s">
        <v>401</v>
      </c>
      <c r="B28" s="428" t="s">
        <v>402</v>
      </c>
      <c r="C28" s="428"/>
      <c r="D28" s="428"/>
    </row>
    <row r="29" spans="1:4" ht="18" customHeight="1">
      <c r="A29" s="381"/>
      <c r="B29" s="380"/>
      <c r="C29" s="381"/>
      <c r="D29" s="381"/>
    </row>
    <row r="30" spans="1:4" ht="18" customHeight="1">
      <c r="A30" s="381"/>
      <c r="B30" s="428" t="s">
        <v>381</v>
      </c>
      <c r="C30" s="428"/>
      <c r="D30" s="428"/>
    </row>
  </sheetData>
  <sheetProtection/>
  <mergeCells count="13">
    <mergeCell ref="A1:D1"/>
    <mergeCell ref="A2:D2"/>
    <mergeCell ref="A6:D6"/>
    <mergeCell ref="A7:D7"/>
    <mergeCell ref="B10:D10"/>
    <mergeCell ref="B12:D12"/>
    <mergeCell ref="B30:D30"/>
    <mergeCell ref="B14:D14"/>
    <mergeCell ref="B16:D16"/>
    <mergeCell ref="B22:D22"/>
    <mergeCell ref="B24:D24"/>
    <mergeCell ref="B26:D26"/>
    <mergeCell ref="B28:D28"/>
  </mergeCell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2"/>
  <sheetViews>
    <sheetView zoomScalePageLayoutView="0" workbookViewId="0" topLeftCell="A1">
      <selection activeCell="L32" sqref="L32"/>
    </sheetView>
  </sheetViews>
  <sheetFormatPr defaultColWidth="8.875" defaultRowHeight="13.5"/>
  <cols>
    <col min="1" max="1" width="0.6171875" style="0" customWidth="1"/>
    <col min="2" max="2" width="4.50390625" style="0" customWidth="1"/>
    <col min="3" max="3" width="7.875" style="0" customWidth="1"/>
    <col min="4" max="4" width="4.00390625" style="0" customWidth="1"/>
    <col min="5" max="5" width="15.00390625" style="0" customWidth="1"/>
    <col min="6" max="6" width="12.375" style="0" customWidth="1"/>
    <col min="7" max="7" width="9.125" style="0" customWidth="1"/>
    <col min="8" max="8" width="19.00390625" style="0" customWidth="1"/>
    <col min="9" max="9" width="16.125" style="0" customWidth="1"/>
    <col min="10" max="10" width="0.6171875" style="0" customWidth="1"/>
  </cols>
  <sheetData>
    <row r="1" spans="1:9" ht="13.5">
      <c r="A1" s="376"/>
      <c r="B1" s="376"/>
      <c r="C1" s="376"/>
      <c r="D1" s="376"/>
      <c r="E1" s="376"/>
      <c r="F1" s="376"/>
      <c r="G1" s="376"/>
      <c r="H1" s="376"/>
      <c r="I1" s="377" t="s">
        <v>403</v>
      </c>
    </row>
    <row r="2" spans="1:9" ht="13.5">
      <c r="A2" s="376"/>
      <c r="B2" s="455" t="s">
        <v>404</v>
      </c>
      <c r="C2" s="455"/>
      <c r="D2" s="455"/>
      <c r="E2" s="455"/>
      <c r="F2" s="376"/>
      <c r="G2" s="376"/>
      <c r="H2" s="376"/>
      <c r="I2" s="376"/>
    </row>
    <row r="3" spans="1:9" ht="13.5">
      <c r="A3" s="376"/>
      <c r="B3" s="455" t="s">
        <v>451</v>
      </c>
      <c r="C3" s="455"/>
      <c r="D3" s="455"/>
      <c r="E3" s="455"/>
      <c r="F3" s="376"/>
      <c r="G3" s="376"/>
      <c r="H3" s="376"/>
      <c r="I3" s="376"/>
    </row>
    <row r="4" spans="1:9" ht="13.5">
      <c r="A4" s="376"/>
      <c r="B4" s="376"/>
      <c r="C4" s="375"/>
      <c r="D4" s="375"/>
      <c r="E4" s="376"/>
      <c r="F4" s="376"/>
      <c r="G4" s="376"/>
      <c r="H4" s="455" t="s">
        <v>449</v>
      </c>
      <c r="I4" s="455"/>
    </row>
    <row r="5" spans="1:9" ht="13.5">
      <c r="A5" s="376"/>
      <c r="B5" s="376"/>
      <c r="C5" s="376"/>
      <c r="D5" s="376"/>
      <c r="E5" s="376"/>
      <c r="F5" s="376"/>
      <c r="G5" s="376"/>
      <c r="H5" s="455" t="s">
        <v>405</v>
      </c>
      <c r="I5" s="455"/>
    </row>
    <row r="6" spans="1:9" ht="13.5">
      <c r="A6" s="376"/>
      <c r="B6" s="376"/>
      <c r="C6" s="376"/>
      <c r="D6" s="376"/>
      <c r="E6" s="376"/>
      <c r="F6" s="376"/>
      <c r="G6" s="376"/>
      <c r="H6" s="455" t="s">
        <v>406</v>
      </c>
      <c r="I6" s="455"/>
    </row>
    <row r="7" spans="1:9" ht="15" customHeight="1">
      <c r="A7" s="376"/>
      <c r="B7" s="375"/>
      <c r="C7" s="375"/>
      <c r="D7" s="375"/>
      <c r="E7" s="376"/>
      <c r="F7" s="376"/>
      <c r="G7" s="376"/>
      <c r="H7" s="376"/>
      <c r="I7" s="376"/>
    </row>
    <row r="8" spans="1:9" ht="13.5">
      <c r="A8" s="376"/>
      <c r="B8" s="445" t="str">
        <f>H4&amp;" "&amp;H5</f>
        <v>平成２9年度全国中学校体育大会 第４7回全国中学校バスケットボール大会</v>
      </c>
      <c r="C8" s="445"/>
      <c r="D8" s="445"/>
      <c r="E8" s="445"/>
      <c r="F8" s="445"/>
      <c r="G8" s="445"/>
      <c r="H8" s="445"/>
      <c r="I8" s="445"/>
    </row>
    <row r="9" spans="1:9" ht="16.5">
      <c r="A9" s="376"/>
      <c r="B9" s="451" t="s">
        <v>407</v>
      </c>
      <c r="C9" s="451"/>
      <c r="D9" s="451"/>
      <c r="E9" s="451"/>
      <c r="F9" s="451"/>
      <c r="G9" s="451"/>
      <c r="H9" s="451"/>
      <c r="I9" s="451"/>
    </row>
    <row r="10" spans="1:9" ht="15" customHeight="1">
      <c r="A10" s="376"/>
      <c r="B10" s="375"/>
      <c r="C10" s="375"/>
      <c r="D10" s="375"/>
      <c r="E10" s="376"/>
      <c r="F10" s="376"/>
      <c r="G10" s="376"/>
      <c r="H10" s="376"/>
      <c r="I10" s="376"/>
    </row>
    <row r="11" spans="1:9" ht="13.5">
      <c r="A11" s="376"/>
      <c r="B11" s="439" t="s">
        <v>408</v>
      </c>
      <c r="C11" s="439"/>
      <c r="D11" s="439"/>
      <c r="E11" s="439"/>
      <c r="F11" s="439"/>
      <c r="G11" s="439"/>
      <c r="H11" s="439"/>
      <c r="I11" s="439"/>
    </row>
    <row r="12" spans="1:9" ht="15" customHeight="1">
      <c r="A12" s="376"/>
      <c r="B12" s="379"/>
      <c r="C12" s="379"/>
      <c r="D12" s="379"/>
      <c r="E12" s="376"/>
      <c r="F12" s="376"/>
      <c r="G12" s="376"/>
      <c r="H12" s="376"/>
      <c r="I12" s="376"/>
    </row>
    <row r="13" spans="1:9" ht="13.5">
      <c r="A13" s="376"/>
      <c r="B13" s="379">
        <v>1</v>
      </c>
      <c r="C13" s="446" t="s">
        <v>409</v>
      </c>
      <c r="D13" s="446"/>
      <c r="E13" s="446"/>
      <c r="F13" s="446"/>
      <c r="G13" s="446"/>
      <c r="H13" s="446"/>
      <c r="I13" s="446"/>
    </row>
    <row r="14" spans="1:9" ht="15.75" customHeight="1" thickBot="1">
      <c r="A14" s="376"/>
      <c r="B14" s="379"/>
      <c r="C14" s="378"/>
      <c r="D14" s="378"/>
      <c r="E14" s="378"/>
      <c r="F14" s="378"/>
      <c r="G14" s="378"/>
      <c r="H14" s="378"/>
      <c r="I14" s="378"/>
    </row>
    <row r="15" spans="1:9" ht="32.25" customHeight="1" thickBot="1">
      <c r="A15" s="376"/>
      <c r="B15" s="376"/>
      <c r="C15" s="452" t="s">
        <v>410</v>
      </c>
      <c r="D15" s="453"/>
      <c r="E15" s="453"/>
      <c r="F15" s="453"/>
      <c r="G15" s="453"/>
      <c r="H15" s="453"/>
      <c r="I15" s="454"/>
    </row>
    <row r="16" spans="1:9" ht="15" customHeight="1">
      <c r="A16" s="376"/>
      <c r="B16" s="376"/>
      <c r="C16" s="387"/>
      <c r="D16" s="387"/>
      <c r="E16" s="387"/>
      <c r="F16" s="387"/>
      <c r="G16" s="387"/>
      <c r="H16" s="387"/>
      <c r="I16" s="387"/>
    </row>
    <row r="17" spans="1:9" ht="13.5" customHeight="1">
      <c r="A17" s="388"/>
      <c r="B17" s="449" t="s">
        <v>450</v>
      </c>
      <c r="C17" s="449"/>
      <c r="D17" s="389" t="s">
        <v>411</v>
      </c>
      <c r="E17" s="443" t="s">
        <v>412</v>
      </c>
      <c r="F17" s="443"/>
      <c r="G17" s="443"/>
      <c r="H17" s="443"/>
      <c r="I17" s="391" t="s">
        <v>413</v>
      </c>
    </row>
    <row r="18" spans="1:9" ht="13.5" customHeight="1">
      <c r="A18" s="388"/>
      <c r="B18" s="392"/>
      <c r="C18" s="392"/>
      <c r="D18" s="389" t="s">
        <v>414</v>
      </c>
      <c r="E18" s="447" t="s">
        <v>415</v>
      </c>
      <c r="F18" s="447"/>
      <c r="G18" s="447"/>
      <c r="H18" s="447"/>
      <c r="I18" s="393" t="s">
        <v>416</v>
      </c>
    </row>
    <row r="19" spans="1:9" ht="13.5" customHeight="1">
      <c r="A19" s="388"/>
      <c r="B19" s="392"/>
      <c r="C19" s="392"/>
      <c r="D19" s="389" t="s">
        <v>434</v>
      </c>
      <c r="E19" s="450" t="s">
        <v>417</v>
      </c>
      <c r="F19" s="450"/>
      <c r="G19" s="450"/>
      <c r="H19" s="447"/>
      <c r="I19" s="393" t="s">
        <v>418</v>
      </c>
    </row>
    <row r="20" spans="1:9" ht="13.5" customHeight="1">
      <c r="A20" s="388"/>
      <c r="B20" s="388"/>
      <c r="C20" s="394"/>
      <c r="D20" s="389" t="s">
        <v>419</v>
      </c>
      <c r="E20" s="450" t="s">
        <v>420</v>
      </c>
      <c r="F20" s="450"/>
      <c r="G20" s="450"/>
      <c r="H20" s="447"/>
      <c r="I20" s="393" t="s">
        <v>421</v>
      </c>
    </row>
    <row r="21" spans="1:9" ht="13.5" customHeight="1">
      <c r="A21" s="388"/>
      <c r="B21" s="394"/>
      <c r="C21" s="394"/>
      <c r="D21" s="389" t="s">
        <v>422</v>
      </c>
      <c r="E21" s="443" t="s">
        <v>423</v>
      </c>
      <c r="F21" s="443"/>
      <c r="G21" s="443"/>
      <c r="H21" s="394"/>
      <c r="I21" s="391" t="s">
        <v>424</v>
      </c>
    </row>
    <row r="22" spans="1:9" ht="13.5" customHeight="1">
      <c r="A22" s="388"/>
      <c r="B22" s="392"/>
      <c r="C22" s="392"/>
      <c r="D22" s="389" t="s">
        <v>425</v>
      </c>
      <c r="E22" s="447" t="s">
        <v>426</v>
      </c>
      <c r="F22" s="447"/>
      <c r="G22" s="447"/>
      <c r="H22" s="388"/>
      <c r="I22" s="391" t="s">
        <v>424</v>
      </c>
    </row>
    <row r="23" spans="1:9" ht="13.5" customHeight="1">
      <c r="A23" s="388"/>
      <c r="B23" s="394"/>
      <c r="C23" s="394"/>
      <c r="D23" s="389"/>
      <c r="E23" s="447" t="s">
        <v>427</v>
      </c>
      <c r="F23" s="447"/>
      <c r="G23" s="447"/>
      <c r="H23" s="447"/>
      <c r="I23" s="447"/>
    </row>
    <row r="24" spans="1:9" ht="13.5" customHeight="1">
      <c r="A24" s="388"/>
      <c r="B24" s="394"/>
      <c r="C24" s="394"/>
      <c r="D24" s="389"/>
      <c r="E24" s="447" t="s">
        <v>428</v>
      </c>
      <c r="F24" s="447"/>
      <c r="G24" s="447"/>
      <c r="H24" s="447"/>
      <c r="I24" s="447"/>
    </row>
    <row r="25" spans="1:9" ht="13.5" customHeight="1">
      <c r="A25" s="388"/>
      <c r="B25" s="394"/>
      <c r="C25" s="394"/>
      <c r="D25" s="389"/>
      <c r="E25" s="447" t="s">
        <v>429</v>
      </c>
      <c r="F25" s="447"/>
      <c r="G25" s="447"/>
      <c r="H25" s="447"/>
      <c r="I25" s="447"/>
    </row>
    <row r="26" spans="1:9" ht="13.5" customHeight="1">
      <c r="A26" s="388"/>
      <c r="B26" s="394"/>
      <c r="C26" s="394"/>
      <c r="D26" s="389"/>
      <c r="E26" s="448" t="s">
        <v>430</v>
      </c>
      <c r="F26" s="448"/>
      <c r="G26" s="448"/>
      <c r="H26" s="448"/>
      <c r="I26" s="448"/>
    </row>
    <row r="27" spans="1:9" ht="13.5">
      <c r="A27" s="388"/>
      <c r="B27" s="394"/>
      <c r="C27" s="394"/>
      <c r="D27" s="443"/>
      <c r="E27" s="443"/>
      <c r="F27" s="443"/>
      <c r="G27" s="443"/>
      <c r="H27" s="443"/>
      <c r="I27" s="443"/>
    </row>
    <row r="28" spans="1:9" ht="13.5" customHeight="1">
      <c r="A28" s="388"/>
      <c r="B28" s="449" t="s">
        <v>431</v>
      </c>
      <c r="C28" s="449"/>
      <c r="D28" s="389" t="s">
        <v>411</v>
      </c>
      <c r="E28" s="443" t="s">
        <v>432</v>
      </c>
      <c r="F28" s="443"/>
      <c r="G28" s="443"/>
      <c r="H28" s="443"/>
      <c r="I28" s="443"/>
    </row>
    <row r="29" spans="1:9" ht="13.5" customHeight="1">
      <c r="A29" s="388"/>
      <c r="B29" s="394"/>
      <c r="C29" s="394"/>
      <c r="D29" s="389" t="s">
        <v>414</v>
      </c>
      <c r="E29" s="443" t="s">
        <v>433</v>
      </c>
      <c r="F29" s="443"/>
      <c r="G29" s="443"/>
      <c r="H29" s="443"/>
      <c r="I29" s="443"/>
    </row>
    <row r="30" spans="1:9" ht="13.5" customHeight="1">
      <c r="A30" s="388"/>
      <c r="B30" s="394"/>
      <c r="C30" s="394"/>
      <c r="D30" s="389" t="s">
        <v>434</v>
      </c>
      <c r="E30" s="443" t="s">
        <v>435</v>
      </c>
      <c r="F30" s="443"/>
      <c r="G30" s="443"/>
      <c r="H30" s="443"/>
      <c r="I30" s="443"/>
    </row>
    <row r="31" spans="1:9" ht="13.5" customHeight="1">
      <c r="A31" s="388"/>
      <c r="B31" s="394"/>
      <c r="C31" s="394"/>
      <c r="D31" s="389" t="s">
        <v>419</v>
      </c>
      <c r="E31" s="443" t="s">
        <v>436</v>
      </c>
      <c r="F31" s="443"/>
      <c r="G31" s="443"/>
      <c r="H31" s="443"/>
      <c r="I31" s="443"/>
    </row>
    <row r="32" spans="1:9" ht="42" customHeight="1">
      <c r="A32" s="388"/>
      <c r="B32" s="394"/>
      <c r="C32" s="394"/>
      <c r="D32" s="389" t="s">
        <v>422</v>
      </c>
      <c r="E32" s="444" t="s">
        <v>437</v>
      </c>
      <c r="F32" s="444"/>
      <c r="G32" s="444"/>
      <c r="H32" s="444"/>
      <c r="I32" s="444"/>
    </row>
    <row r="33" spans="1:9" ht="13.5">
      <c r="A33" s="376"/>
      <c r="B33" s="445"/>
      <c r="C33" s="445"/>
      <c r="D33" s="445"/>
      <c r="E33" s="445"/>
      <c r="F33" s="445"/>
      <c r="G33" s="445"/>
      <c r="H33" s="445"/>
      <c r="I33" s="445"/>
    </row>
    <row r="34" spans="1:9" ht="14.25" customHeight="1">
      <c r="A34" s="376"/>
      <c r="B34" s="396">
        <v>2</v>
      </c>
      <c r="C34" s="446" t="s">
        <v>438</v>
      </c>
      <c r="D34" s="446"/>
      <c r="E34" s="446"/>
      <c r="F34" s="446"/>
      <c r="G34" s="446"/>
      <c r="H34" s="446"/>
      <c r="I34" s="446"/>
    </row>
    <row r="35" spans="1:9" ht="15" customHeight="1">
      <c r="A35" s="376"/>
      <c r="B35" s="396"/>
      <c r="C35" s="438" t="s">
        <v>439</v>
      </c>
      <c r="D35" s="438"/>
      <c r="E35" s="438"/>
      <c r="F35" s="438"/>
      <c r="G35" s="438"/>
      <c r="H35" s="438"/>
      <c r="I35" s="438"/>
    </row>
    <row r="36" spans="1:9" ht="42.75" customHeight="1">
      <c r="A36" s="376"/>
      <c r="B36" s="396"/>
      <c r="C36" s="438" t="s">
        <v>440</v>
      </c>
      <c r="D36" s="438"/>
      <c r="E36" s="438"/>
      <c r="F36" s="438"/>
      <c r="G36" s="438"/>
      <c r="H36" s="438"/>
      <c r="I36" s="438"/>
    </row>
    <row r="37" spans="1:9" ht="29.25" customHeight="1">
      <c r="A37" s="376"/>
      <c r="B37" s="396"/>
      <c r="C37" s="438" t="s">
        <v>441</v>
      </c>
      <c r="D37" s="438"/>
      <c r="E37" s="438"/>
      <c r="F37" s="438"/>
      <c r="G37" s="438"/>
      <c r="H37" s="438"/>
      <c r="I37" s="438"/>
    </row>
    <row r="38" spans="1:9" ht="15" customHeight="1">
      <c r="A38" s="376"/>
      <c r="B38" s="396"/>
      <c r="C38" s="438" t="s">
        <v>267</v>
      </c>
      <c r="D38" s="438"/>
      <c r="E38" s="438"/>
      <c r="F38" s="438"/>
      <c r="G38" s="438"/>
      <c r="H38" s="438"/>
      <c r="I38" s="438"/>
    </row>
    <row r="39" spans="1:9" ht="13.5">
      <c r="A39" s="376"/>
      <c r="B39" s="396"/>
      <c r="C39" s="378"/>
      <c r="D39" s="378"/>
      <c r="E39" s="378"/>
      <c r="F39" s="378"/>
      <c r="G39" s="378"/>
      <c r="H39" s="378"/>
      <c r="I39" s="378"/>
    </row>
    <row r="40" spans="1:9" ht="14.25" customHeight="1">
      <c r="A40" s="376"/>
      <c r="B40" s="396">
        <v>3</v>
      </c>
      <c r="C40" s="378" t="s">
        <v>442</v>
      </c>
      <c r="D40" s="378"/>
      <c r="E40" s="378"/>
      <c r="F40" s="378"/>
      <c r="G40" s="378"/>
      <c r="H40" s="378"/>
      <c r="I40" s="378"/>
    </row>
    <row r="41" spans="1:9" ht="27" customHeight="1">
      <c r="A41" s="376"/>
      <c r="B41" s="396"/>
      <c r="C41" s="439" t="s">
        <v>443</v>
      </c>
      <c r="D41" s="439"/>
      <c r="E41" s="439"/>
      <c r="F41" s="439"/>
      <c r="G41" s="439"/>
      <c r="H41" s="439"/>
      <c r="I41" s="439"/>
    </row>
    <row r="42" spans="1:9" ht="13.5">
      <c r="A42" s="376"/>
      <c r="B42" s="396"/>
      <c r="C42" s="378"/>
      <c r="D42" s="378"/>
      <c r="E42" s="378"/>
      <c r="F42" s="378"/>
      <c r="G42" s="378"/>
      <c r="H42" s="378"/>
      <c r="I42" s="378"/>
    </row>
    <row r="43" spans="1:9" ht="14.25" customHeight="1">
      <c r="A43" s="376"/>
      <c r="B43" s="397">
        <v>4</v>
      </c>
      <c r="C43" s="376" t="s">
        <v>444</v>
      </c>
      <c r="D43" s="376"/>
      <c r="E43" s="376"/>
      <c r="F43" s="376"/>
      <c r="G43" s="376"/>
      <c r="H43" s="376"/>
      <c r="I43" s="376"/>
    </row>
    <row r="44" spans="1:9" ht="14.25" customHeight="1">
      <c r="A44" s="376"/>
      <c r="B44" s="376"/>
      <c r="C44" s="376" t="s">
        <v>445</v>
      </c>
      <c r="D44" s="376"/>
      <c r="E44" s="376"/>
      <c r="F44" s="376"/>
      <c r="G44" s="376"/>
      <c r="H44" s="376"/>
      <c r="I44" s="376"/>
    </row>
    <row r="45" spans="1:9" ht="13.5">
      <c r="A45" s="376"/>
      <c r="B45" s="376"/>
      <c r="C45" s="376"/>
      <c r="D45" s="376"/>
      <c r="E45" s="376"/>
      <c r="F45" s="376"/>
      <c r="G45" s="376"/>
      <c r="H45" s="376"/>
      <c r="I45" s="376"/>
    </row>
    <row r="46" spans="1:9" ht="13.5">
      <c r="A46" s="398"/>
      <c r="B46" s="398"/>
      <c r="C46" s="440" t="s">
        <v>446</v>
      </c>
      <c r="D46" s="441"/>
      <c r="E46" s="441"/>
      <c r="F46" s="441"/>
      <c r="G46" s="441"/>
      <c r="H46" s="441"/>
      <c r="I46" s="442"/>
    </row>
    <row r="47" spans="1:9" ht="13.5">
      <c r="A47" s="376"/>
      <c r="B47" s="376"/>
      <c r="C47" s="432" t="s">
        <v>452</v>
      </c>
      <c r="D47" s="433"/>
      <c r="E47" s="433"/>
      <c r="F47" s="433"/>
      <c r="G47" s="433"/>
      <c r="H47" s="433"/>
      <c r="I47" s="434"/>
    </row>
    <row r="48" spans="1:9" ht="13.5">
      <c r="A48" s="376"/>
      <c r="B48" s="376"/>
      <c r="C48" s="432" t="s">
        <v>447</v>
      </c>
      <c r="D48" s="433"/>
      <c r="E48" s="433"/>
      <c r="F48" s="433"/>
      <c r="G48" s="433"/>
      <c r="H48" s="433"/>
      <c r="I48" s="405"/>
    </row>
    <row r="49" spans="1:9" ht="13.5">
      <c r="A49" s="376"/>
      <c r="B49" s="376"/>
      <c r="C49" s="432" t="s">
        <v>453</v>
      </c>
      <c r="D49" s="433"/>
      <c r="E49" s="433"/>
      <c r="F49" s="433"/>
      <c r="G49" s="433"/>
      <c r="H49" s="433"/>
      <c r="I49" s="405"/>
    </row>
    <row r="50" spans="1:9" ht="13.5">
      <c r="A50" s="376"/>
      <c r="B50" s="376"/>
      <c r="C50" s="432" t="s">
        <v>539</v>
      </c>
      <c r="D50" s="433"/>
      <c r="E50" s="433"/>
      <c r="F50" s="433"/>
      <c r="G50" s="433"/>
      <c r="H50" s="433"/>
      <c r="I50" s="405"/>
    </row>
    <row r="51" spans="1:9" ht="13.5">
      <c r="A51" s="388"/>
      <c r="B51" s="388"/>
      <c r="C51" s="435" t="s">
        <v>448</v>
      </c>
      <c r="D51" s="436"/>
      <c r="E51" s="436"/>
      <c r="F51" s="436"/>
      <c r="G51" s="436"/>
      <c r="H51" s="436"/>
      <c r="I51" s="437"/>
    </row>
    <row r="52" spans="1:9" ht="13.5">
      <c r="A52" s="376"/>
      <c r="B52" s="376"/>
      <c r="C52" s="376"/>
      <c r="D52" s="376"/>
      <c r="E52" s="376"/>
      <c r="F52" s="376"/>
      <c r="G52" s="376"/>
      <c r="H52" s="376"/>
      <c r="I52" s="376"/>
    </row>
  </sheetData>
  <sheetProtection/>
  <mergeCells count="41">
    <mergeCell ref="B2:E2"/>
    <mergeCell ref="B3:E3"/>
    <mergeCell ref="H4:I4"/>
    <mergeCell ref="H5:I5"/>
    <mergeCell ref="H6:I6"/>
    <mergeCell ref="B8:I8"/>
    <mergeCell ref="B9:I9"/>
    <mergeCell ref="B11:I11"/>
    <mergeCell ref="C13:I13"/>
    <mergeCell ref="C15:I15"/>
    <mergeCell ref="B17:C17"/>
    <mergeCell ref="E17:H17"/>
    <mergeCell ref="E18:H18"/>
    <mergeCell ref="E19:H19"/>
    <mergeCell ref="E20:H20"/>
    <mergeCell ref="E21:G21"/>
    <mergeCell ref="E22:G22"/>
    <mergeCell ref="E23:I23"/>
    <mergeCell ref="E24:I24"/>
    <mergeCell ref="E25:I25"/>
    <mergeCell ref="E26:I26"/>
    <mergeCell ref="D27:I27"/>
    <mergeCell ref="B28:C28"/>
    <mergeCell ref="E28:I28"/>
    <mergeCell ref="C46:I46"/>
    <mergeCell ref="E29:I29"/>
    <mergeCell ref="E30:I30"/>
    <mergeCell ref="E31:I31"/>
    <mergeCell ref="E32:I32"/>
    <mergeCell ref="B33:I33"/>
    <mergeCell ref="C34:I34"/>
    <mergeCell ref="C47:I47"/>
    <mergeCell ref="C48:H48"/>
    <mergeCell ref="C49:H49"/>
    <mergeCell ref="C50:H50"/>
    <mergeCell ref="C51:I51"/>
    <mergeCell ref="C35:I35"/>
    <mergeCell ref="C36:I36"/>
    <mergeCell ref="C37:I37"/>
    <mergeCell ref="C38:I38"/>
    <mergeCell ref="C41:I41"/>
  </mergeCells>
  <printOptions/>
  <pageMargins left="0.75" right="0.75" top="1" bottom="1" header="0.3" footer="0.3"/>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AV62"/>
  <sheetViews>
    <sheetView zoomScale="90" zoomScaleNormal="90" zoomScalePageLayoutView="0" workbookViewId="0" topLeftCell="A1">
      <pane ySplit="2" topLeftCell="A31" activePane="bottomLeft" state="frozen"/>
      <selection pane="topLeft" activeCell="A1" sqref="A1"/>
      <selection pane="bottomLeft" activeCell="I46" sqref="I46"/>
    </sheetView>
  </sheetViews>
  <sheetFormatPr defaultColWidth="8.875" defaultRowHeight="13.5"/>
  <cols>
    <col min="1" max="1" width="0.6171875" style="0" customWidth="1"/>
    <col min="2" max="2" width="20.625" style="0" customWidth="1"/>
    <col min="3" max="6" width="12.50390625" style="0" customWidth="1"/>
    <col min="7" max="7" width="4.375" style="0" customWidth="1"/>
    <col min="8" max="11" width="6.125" style="0" customWidth="1"/>
    <col min="12" max="12" width="6.375" style="0" customWidth="1"/>
    <col min="13" max="13" width="3.875" style="0" customWidth="1"/>
    <col min="14" max="14" width="6.875" style="0" customWidth="1"/>
    <col min="15" max="15" width="17.125" style="0" customWidth="1"/>
    <col min="16" max="24" width="2.50390625" style="0" hidden="1" customWidth="1"/>
    <col min="25" max="34" width="11.375" style="0" hidden="1" customWidth="1"/>
    <col min="35" max="43" width="5.125" style="0" hidden="1" customWidth="1"/>
  </cols>
  <sheetData>
    <row r="1" spans="2:48" ht="81.75" customHeight="1">
      <c r="B1" s="462" t="s">
        <v>370</v>
      </c>
      <c r="C1" s="463"/>
      <c r="D1" s="463"/>
      <c r="E1" s="463"/>
      <c r="F1" s="463"/>
      <c r="G1" s="463"/>
      <c r="H1" s="463"/>
      <c r="I1" s="463"/>
      <c r="J1" s="463"/>
      <c r="K1" s="463"/>
      <c r="L1" s="463"/>
      <c r="M1" s="457" t="s">
        <v>335</v>
      </c>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row>
    <row r="2" spans="2:48" ht="13.5" customHeight="1" thickBot="1">
      <c r="B2" s="459" t="s">
        <v>263</v>
      </c>
      <c r="C2" s="459"/>
      <c r="D2" s="459"/>
      <c r="E2" s="459"/>
      <c r="F2" s="459"/>
      <c r="G2" s="459"/>
      <c r="H2" s="459"/>
      <c r="I2" s="459"/>
      <c r="J2" s="459"/>
      <c r="K2" s="459"/>
      <c r="L2" s="459"/>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row>
    <row r="3" spans="2:44" ht="27" customHeight="1">
      <c r="B3" s="35" t="s">
        <v>30</v>
      </c>
      <c r="C3" s="270"/>
      <c r="E3" t="s">
        <v>353</v>
      </c>
      <c r="F3" s="34"/>
      <c r="M3" s="517" t="s">
        <v>290</v>
      </c>
      <c r="N3" s="518"/>
      <c r="O3" s="519"/>
      <c r="AJ3" s="218" t="e">
        <f>VLOOKUP($C$3,$AI$4:$AQ$12,2,FALSE)</f>
        <v>#N/A</v>
      </c>
      <c r="AK3" s="218" t="e">
        <f>VLOOKUP($C$3,$AI$4:$AQ$12,3,FALSE)</f>
        <v>#N/A</v>
      </c>
      <c r="AL3" s="218" t="e">
        <f>VLOOKUP($C$3,$AI$4:$AQ$12,4,FALSE)</f>
        <v>#N/A</v>
      </c>
      <c r="AM3" s="218" t="e">
        <f>VLOOKUP($C$3,$AI$4:$AQ$12,5,FALSE)</f>
        <v>#N/A</v>
      </c>
      <c r="AN3" s="218" t="e">
        <f>VLOOKUP($C$3,$AI$4:$AQ$12,6,FALSE)</f>
        <v>#N/A</v>
      </c>
      <c r="AO3" s="218" t="e">
        <f>VLOOKUP($C$3,$AI$4:$AQ$12,7,FALSE)</f>
        <v>#N/A</v>
      </c>
      <c r="AP3" s="218" t="e">
        <f>VLOOKUP($C$3,$AI$4:$AQ$12,8,FALSE)</f>
        <v>#N/A</v>
      </c>
      <c r="AQ3" s="218" t="e">
        <f>VLOOKUP($C$3,$AI$4:$AQ$12,9,FALSE)</f>
        <v>#N/A</v>
      </c>
      <c r="AR3" s="458" t="s">
        <v>310</v>
      </c>
    </row>
    <row r="4" spans="2:44" ht="27" customHeight="1">
      <c r="B4" s="35" t="s">
        <v>287</v>
      </c>
      <c r="C4" s="270"/>
      <c r="D4" s="330" t="s">
        <v>259</v>
      </c>
      <c r="E4" s="369"/>
      <c r="F4" s="370" t="s">
        <v>314</v>
      </c>
      <c r="M4" s="520"/>
      <c r="N4" s="521"/>
      <c r="O4" s="522"/>
      <c r="AI4" s="217" t="s">
        <v>72</v>
      </c>
      <c r="AJ4" s="217" t="s">
        <v>160</v>
      </c>
      <c r="AK4" s="217" t="s">
        <v>208</v>
      </c>
      <c r="AL4" s="217" t="s">
        <v>208</v>
      </c>
      <c r="AM4" s="217" t="s">
        <v>208</v>
      </c>
      <c r="AN4" s="217" t="s">
        <v>208</v>
      </c>
      <c r="AO4" s="217" t="s">
        <v>208</v>
      </c>
      <c r="AP4" s="217" t="s">
        <v>208</v>
      </c>
      <c r="AQ4" s="217" t="s">
        <v>208</v>
      </c>
      <c r="AR4" s="458"/>
    </row>
    <row r="5" spans="2:44" ht="27" customHeight="1">
      <c r="B5" s="35" t="s">
        <v>12</v>
      </c>
      <c r="C5" s="368"/>
      <c r="D5" s="373"/>
      <c r="E5" s="374"/>
      <c r="F5" s="371"/>
      <c r="G5" s="371"/>
      <c r="H5" s="371"/>
      <c r="I5" s="371"/>
      <c r="J5" s="371"/>
      <c r="K5" s="371"/>
      <c r="L5" s="371"/>
      <c r="M5" s="520"/>
      <c r="N5" s="521"/>
      <c r="O5" s="522"/>
      <c r="Y5" t="s">
        <v>66</v>
      </c>
      <c r="Z5" t="s">
        <v>67</v>
      </c>
      <c r="AA5" t="s">
        <v>68</v>
      </c>
      <c r="AB5" t="s">
        <v>69</v>
      </c>
      <c r="AC5" t="s">
        <v>70</v>
      </c>
      <c r="AI5" s="217" t="s">
        <v>73</v>
      </c>
      <c r="AJ5" s="217" t="s">
        <v>162</v>
      </c>
      <c r="AK5" s="217" t="s">
        <v>163</v>
      </c>
      <c r="AL5" s="217" t="s">
        <v>164</v>
      </c>
      <c r="AM5" s="217" t="s">
        <v>165</v>
      </c>
      <c r="AN5" s="217" t="s">
        <v>167</v>
      </c>
      <c r="AO5" s="217" t="s">
        <v>166</v>
      </c>
      <c r="AP5" s="217" t="s">
        <v>208</v>
      </c>
      <c r="AQ5" s="217" t="s">
        <v>208</v>
      </c>
      <c r="AR5" s="458"/>
    </row>
    <row r="6" spans="2:44" ht="27" customHeight="1" thickBot="1">
      <c r="B6" s="36" t="s">
        <v>2</v>
      </c>
      <c r="C6" s="270"/>
      <c r="D6" s="184"/>
      <c r="E6" s="372"/>
      <c r="F6" s="372"/>
      <c r="G6" s="470" t="s">
        <v>109</v>
      </c>
      <c r="H6" s="470"/>
      <c r="I6" s="470"/>
      <c r="J6" s="470"/>
      <c r="K6" s="470"/>
      <c r="L6" s="470"/>
      <c r="M6" s="523"/>
      <c r="N6" s="524"/>
      <c r="O6" s="525"/>
      <c r="Y6" t="s">
        <v>35</v>
      </c>
      <c r="Z6" t="s">
        <v>71</v>
      </c>
      <c r="AI6" s="217" t="s">
        <v>74</v>
      </c>
      <c r="AJ6" s="217" t="s">
        <v>168</v>
      </c>
      <c r="AK6" s="217" t="s">
        <v>169</v>
      </c>
      <c r="AL6" s="217" t="s">
        <v>170</v>
      </c>
      <c r="AM6" s="217" t="s">
        <v>171</v>
      </c>
      <c r="AN6" s="217" t="s">
        <v>172</v>
      </c>
      <c r="AO6" s="217" t="s">
        <v>173</v>
      </c>
      <c r="AP6" s="217" t="s">
        <v>174</v>
      </c>
      <c r="AQ6" s="217" t="s">
        <v>206</v>
      </c>
      <c r="AR6" s="458"/>
    </row>
    <row r="7" spans="2:43" ht="13.5" customHeight="1">
      <c r="B7" s="36"/>
      <c r="C7" s="135" t="s">
        <v>108</v>
      </c>
      <c r="D7" s="136" t="s">
        <v>31</v>
      </c>
      <c r="E7" s="137"/>
      <c r="F7" s="134"/>
      <c r="G7" s="464" t="s">
        <v>108</v>
      </c>
      <c r="H7" s="465"/>
      <c r="I7" s="475" t="s">
        <v>31</v>
      </c>
      <c r="J7" s="476"/>
      <c r="K7" s="479"/>
      <c r="L7" s="480"/>
      <c r="M7" s="487" t="s">
        <v>311</v>
      </c>
      <c r="N7" s="488"/>
      <c r="O7" s="488"/>
      <c r="Y7" t="s">
        <v>83</v>
      </c>
      <c r="AI7" s="217" t="s">
        <v>75</v>
      </c>
      <c r="AJ7" s="217" t="s">
        <v>175</v>
      </c>
      <c r="AK7" s="217" t="s">
        <v>180</v>
      </c>
      <c r="AL7" s="217" t="s">
        <v>181</v>
      </c>
      <c r="AM7" s="217" t="s">
        <v>182</v>
      </c>
      <c r="AN7" s="217" t="s">
        <v>176</v>
      </c>
      <c r="AO7" s="217" t="s">
        <v>208</v>
      </c>
      <c r="AP7" s="217" t="s">
        <v>208</v>
      </c>
      <c r="AQ7" s="217" t="s">
        <v>208</v>
      </c>
    </row>
    <row r="8" spans="2:43" ht="18" customHeight="1">
      <c r="B8" s="39" t="s">
        <v>84</v>
      </c>
      <c r="C8" s="335"/>
      <c r="D8" s="336"/>
      <c r="E8" s="337" t="s">
        <v>107</v>
      </c>
      <c r="F8" s="134"/>
      <c r="G8" s="466" t="s">
        <v>352</v>
      </c>
      <c r="H8" s="467"/>
      <c r="I8" s="471" t="s">
        <v>355</v>
      </c>
      <c r="J8" s="472"/>
      <c r="K8" s="481" t="s">
        <v>107</v>
      </c>
      <c r="L8" s="482"/>
      <c r="AI8" s="217" t="s">
        <v>76</v>
      </c>
      <c r="AJ8" s="217" t="s">
        <v>177</v>
      </c>
      <c r="AK8" s="217" t="s">
        <v>179</v>
      </c>
      <c r="AL8" s="217" t="s">
        <v>178</v>
      </c>
      <c r="AM8" s="217" t="s">
        <v>199</v>
      </c>
      <c r="AN8" s="217" t="s">
        <v>208</v>
      </c>
      <c r="AO8" s="217" t="s">
        <v>208</v>
      </c>
      <c r="AP8" s="217" t="s">
        <v>208</v>
      </c>
      <c r="AQ8" s="217" t="s">
        <v>208</v>
      </c>
    </row>
    <row r="9" spans="2:43" ht="27" customHeight="1">
      <c r="B9" s="38" t="s">
        <v>31</v>
      </c>
      <c r="C9" s="271"/>
      <c r="D9" s="272"/>
      <c r="E9" s="133" t="s">
        <v>106</v>
      </c>
      <c r="G9" s="468" t="s">
        <v>351</v>
      </c>
      <c r="H9" s="469"/>
      <c r="I9" s="477" t="s">
        <v>354</v>
      </c>
      <c r="J9" s="478"/>
      <c r="K9" s="483" t="s">
        <v>106</v>
      </c>
      <c r="L9" s="484"/>
      <c r="AI9" s="217" t="s">
        <v>77</v>
      </c>
      <c r="AJ9" s="217" t="s">
        <v>200</v>
      </c>
      <c r="AK9" s="217" t="s">
        <v>205</v>
      </c>
      <c r="AL9" s="217" t="s">
        <v>204</v>
      </c>
      <c r="AM9" s="217" t="s">
        <v>203</v>
      </c>
      <c r="AN9" s="217" t="s">
        <v>202</v>
      </c>
      <c r="AO9" s="217" t="s">
        <v>201</v>
      </c>
      <c r="AP9" s="217" t="s">
        <v>208</v>
      </c>
      <c r="AQ9" s="217" t="s">
        <v>208</v>
      </c>
    </row>
    <row r="10" spans="2:43" ht="15" customHeight="1">
      <c r="B10" s="537" t="s">
        <v>54</v>
      </c>
      <c r="C10" s="41" t="s">
        <v>53</v>
      </c>
      <c r="D10" s="40" t="s">
        <v>55</v>
      </c>
      <c r="E10" s="504" t="s">
        <v>207</v>
      </c>
      <c r="F10" s="496"/>
      <c r="AI10" s="217" t="s">
        <v>78</v>
      </c>
      <c r="AJ10" s="217" t="s">
        <v>194</v>
      </c>
      <c r="AK10" s="217" t="s">
        <v>198</v>
      </c>
      <c r="AL10" s="217" t="s">
        <v>197</v>
      </c>
      <c r="AM10" s="217" t="s">
        <v>196</v>
      </c>
      <c r="AN10" s="217" t="s">
        <v>195</v>
      </c>
      <c r="AO10" s="217" t="s">
        <v>208</v>
      </c>
      <c r="AP10" s="217" t="s">
        <v>208</v>
      </c>
      <c r="AQ10" s="217" t="s">
        <v>208</v>
      </c>
    </row>
    <row r="11" spans="2:43" ht="27" customHeight="1">
      <c r="B11" s="538"/>
      <c r="C11" s="273"/>
      <c r="D11" s="274"/>
      <c r="E11" s="502"/>
      <c r="F11" s="503"/>
      <c r="AI11" s="217" t="s">
        <v>34</v>
      </c>
      <c r="AJ11" s="217" t="s">
        <v>190</v>
      </c>
      <c r="AK11" s="217" t="s">
        <v>193</v>
      </c>
      <c r="AL11" s="217" t="s">
        <v>192</v>
      </c>
      <c r="AM11" s="217" t="s">
        <v>191</v>
      </c>
      <c r="AN11" s="217" t="s">
        <v>208</v>
      </c>
      <c r="AO11" s="217" t="s">
        <v>208</v>
      </c>
      <c r="AP11" s="217" t="s">
        <v>208</v>
      </c>
      <c r="AQ11" s="217" t="s">
        <v>208</v>
      </c>
    </row>
    <row r="12" spans="2:43" ht="15" customHeight="1">
      <c r="B12" s="43"/>
      <c r="C12" s="41" t="s">
        <v>57</v>
      </c>
      <c r="D12" s="89" t="s">
        <v>58</v>
      </c>
      <c r="E12" s="90" t="s">
        <v>5</v>
      </c>
      <c r="F12" s="87"/>
      <c r="AI12" s="217" t="s">
        <v>79</v>
      </c>
      <c r="AJ12" s="217" t="s">
        <v>189</v>
      </c>
      <c r="AK12" s="217" t="s">
        <v>188</v>
      </c>
      <c r="AL12" s="217" t="s">
        <v>187</v>
      </c>
      <c r="AM12" s="217" t="s">
        <v>186</v>
      </c>
      <c r="AN12" s="217" t="s">
        <v>185</v>
      </c>
      <c r="AO12" s="217" t="s">
        <v>184</v>
      </c>
      <c r="AP12" s="217" t="s">
        <v>183</v>
      </c>
      <c r="AQ12" s="217" t="s">
        <v>161</v>
      </c>
    </row>
    <row r="13" spans="2:12" ht="27" customHeight="1">
      <c r="B13" s="35" t="s">
        <v>59</v>
      </c>
      <c r="C13" s="273"/>
      <c r="D13" s="275"/>
      <c r="E13" s="276"/>
      <c r="F13" s="541" t="s">
        <v>80</v>
      </c>
      <c r="G13" s="542"/>
      <c r="H13" s="542"/>
      <c r="I13" s="542"/>
      <c r="J13" s="542"/>
      <c r="K13" s="88"/>
      <c r="L13" s="88"/>
    </row>
    <row r="14" spans="2:12" ht="27" customHeight="1">
      <c r="B14" s="35" t="s">
        <v>60</v>
      </c>
      <c r="C14" s="273"/>
      <c r="D14" s="275"/>
      <c r="E14" s="276"/>
      <c r="F14" s="541"/>
      <c r="G14" s="542"/>
      <c r="H14" s="542"/>
      <c r="I14" s="542"/>
      <c r="J14" s="542"/>
      <c r="K14" s="88"/>
      <c r="L14" s="88"/>
    </row>
    <row r="15" spans="2:12" ht="13.5" customHeight="1">
      <c r="B15" s="43" t="s">
        <v>144</v>
      </c>
      <c r="C15" s="92" t="s">
        <v>36</v>
      </c>
      <c r="D15" s="91" t="s">
        <v>37</v>
      </c>
      <c r="E15" s="70" t="s">
        <v>86</v>
      </c>
      <c r="F15" s="264" t="s">
        <v>87</v>
      </c>
      <c r="G15" s="88"/>
      <c r="H15" s="88"/>
      <c r="I15" s="88"/>
      <c r="J15" s="88"/>
      <c r="K15" s="88"/>
      <c r="L15" s="88"/>
    </row>
    <row r="16" spans="2:12" ht="27" customHeight="1">
      <c r="B16" s="86" t="s">
        <v>61</v>
      </c>
      <c r="C16" s="277"/>
      <c r="D16" s="278"/>
      <c r="E16" s="273"/>
      <c r="F16" s="279"/>
      <c r="G16" s="88"/>
      <c r="H16" s="88"/>
      <c r="I16" s="88"/>
      <c r="J16" s="88"/>
      <c r="K16" s="88"/>
      <c r="L16" s="88"/>
    </row>
    <row r="17" spans="2:12" ht="13.5" customHeight="1">
      <c r="B17" s="493" t="s">
        <v>62</v>
      </c>
      <c r="C17" s="41" t="s">
        <v>53</v>
      </c>
      <c r="D17" s="40" t="s">
        <v>55</v>
      </c>
      <c r="E17" s="504" t="s">
        <v>56</v>
      </c>
      <c r="F17" s="496"/>
      <c r="G17" s="88"/>
      <c r="H17" s="88"/>
      <c r="I17" s="88"/>
      <c r="J17" s="88"/>
      <c r="K17" s="88"/>
      <c r="L17" s="88"/>
    </row>
    <row r="18" spans="2:12" ht="27" customHeight="1">
      <c r="B18" s="494"/>
      <c r="C18" s="280"/>
      <c r="D18" s="281"/>
      <c r="E18" s="505"/>
      <c r="F18" s="506"/>
      <c r="G18" s="88"/>
      <c r="H18" s="270"/>
      <c r="I18" s="88"/>
      <c r="J18" s="88"/>
      <c r="K18" s="88"/>
      <c r="L18" s="88"/>
    </row>
    <row r="19" spans="2:14" ht="15" customHeight="1">
      <c r="B19" s="43"/>
      <c r="C19" s="41" t="s">
        <v>57</v>
      </c>
      <c r="D19" s="89" t="s">
        <v>58</v>
      </c>
      <c r="E19" s="90" t="s">
        <v>5</v>
      </c>
      <c r="F19" s="87"/>
      <c r="H19" s="460" t="s">
        <v>143</v>
      </c>
      <c r="I19" s="460"/>
      <c r="J19" s="460"/>
      <c r="K19" s="460"/>
      <c r="L19" s="460"/>
      <c r="M19" s="261"/>
      <c r="N19" s="261"/>
    </row>
    <row r="20" spans="2:14" ht="27" customHeight="1">
      <c r="B20" s="35" t="s">
        <v>63</v>
      </c>
      <c r="C20" s="273"/>
      <c r="D20" s="275"/>
      <c r="E20" s="276"/>
      <c r="F20" s="497" t="s">
        <v>103</v>
      </c>
      <c r="G20" s="88"/>
      <c r="H20" s="460"/>
      <c r="I20" s="460"/>
      <c r="J20" s="460"/>
      <c r="K20" s="460"/>
      <c r="L20" s="460"/>
      <c r="M20" s="261"/>
      <c r="N20" s="261"/>
    </row>
    <row r="21" spans="2:12" ht="27" customHeight="1">
      <c r="B21" s="35" t="s">
        <v>64</v>
      </c>
      <c r="C21" s="273"/>
      <c r="D21" s="275"/>
      <c r="E21" s="276"/>
      <c r="F21" s="498"/>
      <c r="G21" s="116"/>
      <c r="H21" s="460"/>
      <c r="I21" s="460"/>
      <c r="J21" s="460"/>
      <c r="K21" s="460"/>
      <c r="L21" s="460"/>
    </row>
    <row r="22" spans="2:12" ht="27" customHeight="1">
      <c r="B22" s="93" t="s">
        <v>65</v>
      </c>
      <c r="C22" s="273"/>
      <c r="D22" s="275"/>
      <c r="E22" s="276"/>
      <c r="F22" s="499"/>
      <c r="G22" s="88"/>
      <c r="H22" s="88"/>
      <c r="I22" s="88"/>
      <c r="J22" s="88"/>
      <c r="K22" s="88"/>
      <c r="L22" s="88"/>
    </row>
    <row r="23" spans="2:14" s="34" customFormat="1" ht="15.75" customHeight="1">
      <c r="B23" s="493"/>
      <c r="C23" s="492" t="s">
        <v>39</v>
      </c>
      <c r="D23" s="473"/>
      <c r="E23" s="485" t="s">
        <v>85</v>
      </c>
      <c r="F23" s="473"/>
      <c r="I23" s="427" t="s">
        <v>232</v>
      </c>
      <c r="J23" s="427"/>
      <c r="K23" s="427"/>
      <c r="L23" s="427"/>
      <c r="M23" s="427"/>
      <c r="N23" s="427"/>
    </row>
    <row r="24" spans="2:14" s="34" customFormat="1" ht="15.75" customHeight="1">
      <c r="B24" s="494"/>
      <c r="C24" s="70" t="s">
        <v>36</v>
      </c>
      <c r="D24" s="69" t="s">
        <v>37</v>
      </c>
      <c r="E24" s="70" t="s">
        <v>86</v>
      </c>
      <c r="F24" s="71" t="s">
        <v>87</v>
      </c>
      <c r="I24" s="427"/>
      <c r="J24" s="427"/>
      <c r="K24" s="427"/>
      <c r="L24" s="427"/>
      <c r="M24" s="427"/>
      <c r="N24" s="427"/>
    </row>
    <row r="25" spans="2:10" ht="27" customHeight="1">
      <c r="B25" s="35" t="s">
        <v>46</v>
      </c>
      <c r="C25" s="277"/>
      <c r="D25" s="282"/>
      <c r="E25" s="75"/>
      <c r="F25" s="76"/>
      <c r="G25" s="539" t="s">
        <v>102</v>
      </c>
      <c r="H25" s="540"/>
      <c r="I25" s="283"/>
      <c r="J25" s="111" t="s">
        <v>24</v>
      </c>
    </row>
    <row r="26" spans="2:7" ht="27" customHeight="1">
      <c r="B26" s="38" t="s">
        <v>32</v>
      </c>
      <c r="C26" s="273"/>
      <c r="D26" s="279"/>
      <c r="E26" s="277"/>
      <c r="F26" s="282"/>
      <c r="G26" s="117" t="s">
        <v>52</v>
      </c>
    </row>
    <row r="27" spans="2:6" ht="27" customHeight="1">
      <c r="B27" s="38" t="s">
        <v>33</v>
      </c>
      <c r="C27" s="273"/>
      <c r="D27" s="279"/>
      <c r="E27" s="277"/>
      <c r="F27" s="282"/>
    </row>
    <row r="28" spans="2:27" ht="27" customHeight="1">
      <c r="B28" s="38" t="s">
        <v>47</v>
      </c>
      <c r="C28" s="273"/>
      <c r="D28" s="279"/>
      <c r="E28" s="277"/>
      <c r="F28" s="282"/>
      <c r="G28" s="533"/>
      <c r="H28" s="534"/>
      <c r="I28" s="83" t="s">
        <v>264</v>
      </c>
      <c r="Y28" s="84" t="s">
        <v>81</v>
      </c>
      <c r="Z28" s="82" t="s">
        <v>48</v>
      </c>
      <c r="AA28" s="82" t="s">
        <v>49</v>
      </c>
    </row>
    <row r="29" spans="2:43" ht="27" customHeight="1">
      <c r="B29" s="507" t="s">
        <v>126</v>
      </c>
      <c r="C29" s="160" t="s">
        <v>2</v>
      </c>
      <c r="D29" s="284"/>
      <c r="E29" s="162" t="s">
        <v>114</v>
      </c>
      <c r="F29" s="285"/>
      <c r="G29" s="163"/>
      <c r="H29" s="164"/>
      <c r="I29" s="164"/>
      <c r="J29" s="165"/>
      <c r="K29" s="165"/>
      <c r="L29" s="165"/>
      <c r="M29" s="165"/>
      <c r="N29" s="165"/>
      <c r="O29" s="165"/>
      <c r="P29" s="165"/>
      <c r="Q29" s="165"/>
      <c r="R29" s="165"/>
      <c r="S29" s="165"/>
      <c r="T29" s="165"/>
      <c r="U29" s="165"/>
      <c r="V29" s="165"/>
      <c r="W29" s="165"/>
      <c r="X29" s="165"/>
      <c r="Y29" s="65" t="s">
        <v>128</v>
      </c>
      <c r="Z29" s="65" t="s">
        <v>129</v>
      </c>
      <c r="AA29" s="65" t="s">
        <v>130</v>
      </c>
      <c r="AB29" s="165"/>
      <c r="AC29" s="165"/>
      <c r="AD29" s="165"/>
      <c r="AE29" s="165"/>
      <c r="AF29" s="165"/>
      <c r="AG29" s="165"/>
      <c r="AH29" s="165"/>
      <c r="AI29" s="165"/>
      <c r="AJ29" s="165"/>
      <c r="AK29" s="165"/>
      <c r="AL29" s="165"/>
      <c r="AM29" s="165"/>
      <c r="AN29" s="165"/>
      <c r="AO29" s="165"/>
      <c r="AP29" s="165"/>
      <c r="AQ29" s="165"/>
    </row>
    <row r="30" spans="2:43" ht="37.5" customHeight="1">
      <c r="B30" s="508"/>
      <c r="C30" s="161" t="s">
        <v>125</v>
      </c>
      <c r="D30" s="509"/>
      <c r="E30" s="510"/>
      <c r="F30" s="510"/>
      <c r="G30" s="510"/>
      <c r="H30" s="510"/>
      <c r="I30" s="510"/>
      <c r="J30" s="511"/>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row>
    <row r="31" spans="2:6" s="34" customFormat="1" ht="15.75" customHeight="1">
      <c r="B31" s="493"/>
      <c r="C31" s="492" t="s">
        <v>39</v>
      </c>
      <c r="D31" s="473"/>
      <c r="E31" s="485" t="s">
        <v>10</v>
      </c>
      <c r="F31" s="473"/>
    </row>
    <row r="32" spans="2:6" s="34" customFormat="1" ht="15.75" customHeight="1">
      <c r="B32" s="494"/>
      <c r="C32" s="70" t="s">
        <v>36</v>
      </c>
      <c r="D32" s="69" t="s">
        <v>37</v>
      </c>
      <c r="E32" s="70" t="s">
        <v>86</v>
      </c>
      <c r="F32" s="71" t="s">
        <v>87</v>
      </c>
    </row>
    <row r="33" spans="2:27" ht="27" customHeight="1">
      <c r="B33" s="38" t="s">
        <v>38</v>
      </c>
      <c r="C33" s="273"/>
      <c r="D33" s="279"/>
      <c r="E33" s="273"/>
      <c r="F33" s="279"/>
      <c r="G33" s="535"/>
      <c r="H33" s="536"/>
      <c r="I33" s="83" t="s">
        <v>265</v>
      </c>
      <c r="Q33" s="180"/>
      <c r="R33" s="180"/>
      <c r="S33" s="180"/>
      <c r="T33" s="180"/>
      <c r="U33" s="180"/>
      <c r="V33" s="180"/>
      <c r="W33" s="180"/>
      <c r="X33" s="180"/>
      <c r="Y33" s="85" t="s">
        <v>29</v>
      </c>
      <c r="Z33" s="65" t="s">
        <v>50</v>
      </c>
      <c r="AA33" s="65" t="s">
        <v>51</v>
      </c>
    </row>
    <row r="34" spans="2:42" ht="27" customHeight="1">
      <c r="B34" s="507" t="s">
        <v>134</v>
      </c>
      <c r="C34" s="273"/>
      <c r="D34" s="279"/>
      <c r="E34" s="273"/>
      <c r="F34" s="279"/>
      <c r="I34" s="83"/>
      <c r="P34" s="50"/>
      <c r="Q34" s="50"/>
      <c r="R34" s="50"/>
      <c r="S34" s="50"/>
      <c r="T34" s="50"/>
      <c r="U34" s="50"/>
      <c r="V34" s="50"/>
      <c r="W34" s="50"/>
      <c r="X34" s="50"/>
      <c r="Y34" s="42"/>
      <c r="Z34" s="42"/>
      <c r="AA34" s="42"/>
      <c r="AB34" s="42"/>
      <c r="AC34" s="42"/>
      <c r="AD34" s="42"/>
      <c r="AE34" s="42"/>
      <c r="AF34" s="42"/>
      <c r="AG34" s="42"/>
      <c r="AH34" s="42"/>
      <c r="AI34" s="42"/>
      <c r="AJ34" s="34"/>
      <c r="AK34" s="34"/>
      <c r="AL34" s="34"/>
      <c r="AM34" s="34"/>
      <c r="AN34" s="34"/>
      <c r="AO34" s="34"/>
      <c r="AP34" s="34"/>
    </row>
    <row r="35" spans="2:43" ht="27" customHeight="1">
      <c r="B35" s="526"/>
      <c r="C35" s="160" t="s">
        <v>2</v>
      </c>
      <c r="D35" s="287"/>
      <c r="E35" s="162" t="s">
        <v>114</v>
      </c>
      <c r="F35" s="286"/>
      <c r="G35" s="182"/>
      <c r="H35" s="183"/>
      <c r="I35" s="183"/>
      <c r="J35" s="165"/>
      <c r="K35" s="165"/>
      <c r="L35" s="165"/>
      <c r="M35" s="165"/>
      <c r="N35" s="165"/>
      <c r="O35" s="165"/>
      <c r="P35" s="165"/>
      <c r="Q35" s="165"/>
      <c r="R35" s="165"/>
      <c r="S35" s="165"/>
      <c r="T35" s="165"/>
      <c r="U35" s="165"/>
      <c r="V35" s="165"/>
      <c r="W35" s="165"/>
      <c r="X35" s="165"/>
      <c r="Y35" s="65" t="s">
        <v>128</v>
      </c>
      <c r="Z35" s="65" t="s">
        <v>129</v>
      </c>
      <c r="AA35" s="65" t="s">
        <v>130</v>
      </c>
      <c r="AB35" s="165"/>
      <c r="AC35" s="165"/>
      <c r="AD35" s="165"/>
      <c r="AE35" s="165"/>
      <c r="AF35" s="165"/>
      <c r="AG35" s="165"/>
      <c r="AH35" s="165"/>
      <c r="AI35" s="165"/>
      <c r="AJ35" s="165"/>
      <c r="AK35" s="165"/>
      <c r="AL35" s="165"/>
      <c r="AM35" s="165"/>
      <c r="AN35" s="165"/>
      <c r="AO35" s="165"/>
      <c r="AP35" s="165"/>
      <c r="AQ35" s="165"/>
    </row>
    <row r="36" spans="2:43" ht="27" customHeight="1">
      <c r="B36" s="526"/>
      <c r="C36" s="181" t="s">
        <v>133</v>
      </c>
      <c r="D36" s="530"/>
      <c r="E36" s="531"/>
      <c r="F36" s="531"/>
      <c r="G36" s="531"/>
      <c r="H36" s="531"/>
      <c r="I36" s="531"/>
      <c r="J36" s="532"/>
      <c r="K36" s="184"/>
      <c r="L36" s="165"/>
      <c r="M36" s="165"/>
      <c r="N36" s="165"/>
      <c r="O36" s="165"/>
      <c r="P36" s="165"/>
      <c r="Q36" s="165"/>
      <c r="R36" s="165"/>
      <c r="S36" s="165"/>
      <c r="T36" s="165"/>
      <c r="U36" s="165"/>
      <c r="V36" s="165"/>
      <c r="W36" s="165"/>
      <c r="X36" s="165"/>
      <c r="Y36" s="65"/>
      <c r="Z36" s="65"/>
      <c r="AA36" s="65"/>
      <c r="AB36" s="165"/>
      <c r="AC36" s="165"/>
      <c r="AD36" s="165"/>
      <c r="AE36" s="165"/>
      <c r="AF36" s="165"/>
      <c r="AG36" s="165"/>
      <c r="AH36" s="165"/>
      <c r="AI36" s="165"/>
      <c r="AJ36" s="165"/>
      <c r="AK36" s="165"/>
      <c r="AL36" s="165"/>
      <c r="AM36" s="165"/>
      <c r="AN36" s="165"/>
      <c r="AO36" s="165"/>
      <c r="AP36" s="165"/>
      <c r="AQ36" s="165"/>
    </row>
    <row r="37" spans="2:43" ht="37.5" customHeight="1">
      <c r="B37" s="527"/>
      <c r="C37" s="161" t="s">
        <v>125</v>
      </c>
      <c r="D37" s="509"/>
      <c r="E37" s="510"/>
      <c r="F37" s="510"/>
      <c r="G37" s="510"/>
      <c r="H37" s="510"/>
      <c r="I37" s="510"/>
      <c r="J37" s="511"/>
      <c r="K37" s="159"/>
      <c r="L37" s="159"/>
      <c r="M37" s="159"/>
      <c r="N37" s="159"/>
      <c r="O37" s="159"/>
      <c r="P37" s="159"/>
      <c r="Q37" s="262"/>
      <c r="R37" s="262"/>
      <c r="S37" s="262"/>
      <c r="T37" s="262"/>
      <c r="U37" s="262"/>
      <c r="V37" s="262"/>
      <c r="W37" s="262"/>
      <c r="X37" s="262"/>
      <c r="Y37" s="159"/>
      <c r="Z37" s="159"/>
      <c r="AA37" s="159"/>
      <c r="AB37" s="159"/>
      <c r="AC37" s="159"/>
      <c r="AD37" s="159"/>
      <c r="AE37" s="159"/>
      <c r="AF37" s="159"/>
      <c r="AG37" s="159"/>
      <c r="AH37" s="159"/>
      <c r="AI37" s="159"/>
      <c r="AJ37" s="159"/>
      <c r="AK37" s="159"/>
      <c r="AL37" s="159"/>
      <c r="AM37" s="159"/>
      <c r="AN37" s="159"/>
      <c r="AO37" s="159"/>
      <c r="AP37" s="159"/>
      <c r="AQ37" s="159"/>
    </row>
    <row r="38" spans="2:42" ht="27" customHeight="1">
      <c r="B38" s="86" t="s">
        <v>288</v>
      </c>
      <c r="C38" s="500"/>
      <c r="D38" s="501"/>
      <c r="E38" s="528" t="s">
        <v>286</v>
      </c>
      <c r="F38" s="529"/>
      <c r="G38" s="529"/>
      <c r="H38" s="529"/>
      <c r="I38" s="529"/>
      <c r="J38" s="529"/>
      <c r="K38" s="529"/>
      <c r="L38" s="529"/>
      <c r="M38" s="529"/>
      <c r="N38" t="s">
        <v>88</v>
      </c>
      <c r="P38" s="59">
        <f>Y38/100000000</f>
        <v>0</v>
      </c>
      <c r="Q38" s="50">
        <f>Z38/10000000</f>
        <v>0</v>
      </c>
      <c r="R38" s="51">
        <f>AA38/1000000</f>
        <v>0</v>
      </c>
      <c r="S38" s="50">
        <f>AB38/100000</f>
        <v>0</v>
      </c>
      <c r="T38" s="51">
        <f>AC38/10000</f>
        <v>0</v>
      </c>
      <c r="U38" s="50">
        <f>AD38/1000</f>
        <v>0</v>
      </c>
      <c r="V38" s="52">
        <f>AE38/100</f>
        <v>0</v>
      </c>
      <c r="W38" s="51">
        <f>AF38/10</f>
        <v>0</v>
      </c>
      <c r="X38" s="53">
        <f>AG38</f>
        <v>0</v>
      </c>
      <c r="Y38" s="42">
        <f>ROUNDDOWN(C38,-8)</f>
        <v>0</v>
      </c>
      <c r="Z38" s="42">
        <f>ROUNDDOWN(AI38,-7)</f>
        <v>0</v>
      </c>
      <c r="AA38" s="42">
        <f>ROUNDDOWN(AJ38,-6)</f>
        <v>0</v>
      </c>
      <c r="AB38" s="42">
        <f>ROUNDDOWN(AK38,-5)</f>
        <v>0</v>
      </c>
      <c r="AC38" s="42">
        <f>ROUNDDOWN(AL38,-4)</f>
        <v>0</v>
      </c>
      <c r="AD38" s="42">
        <f>ROUNDDOWN(AM38,-3)</f>
        <v>0</v>
      </c>
      <c r="AE38" s="42">
        <f>ROUNDDOWN(AN38,-2)</f>
        <v>0</v>
      </c>
      <c r="AF38" s="42">
        <f>ROUNDDOWN(AO38,-1)</f>
        <v>0</v>
      </c>
      <c r="AG38" s="42">
        <f>ROUNDDOWN(AP38,0)</f>
        <v>0</v>
      </c>
      <c r="AH38" s="42"/>
      <c r="AI38" s="42">
        <f>C38-Y38</f>
        <v>0</v>
      </c>
      <c r="AJ38" s="34">
        <f>AI38-Q38*10000000</f>
        <v>0</v>
      </c>
      <c r="AK38" s="34">
        <f>AJ38-R38*1000000</f>
        <v>0</v>
      </c>
      <c r="AL38" s="34">
        <f>AK38-S38*100000</f>
        <v>0</v>
      </c>
      <c r="AM38" s="34">
        <f>AL38-T38*10000</f>
        <v>0</v>
      </c>
      <c r="AN38" s="34">
        <f>AM38-U38*1000</f>
        <v>0</v>
      </c>
      <c r="AO38" s="34">
        <f>AN38-V38*100</f>
        <v>0</v>
      </c>
      <c r="AP38" s="34">
        <f>AO38-W38*10</f>
        <v>0</v>
      </c>
    </row>
    <row r="39" spans="1:42" ht="15" customHeight="1">
      <c r="A39" s="37"/>
      <c r="B39" s="493" t="s">
        <v>45</v>
      </c>
      <c r="C39" s="492" t="s">
        <v>39</v>
      </c>
      <c r="D39" s="473"/>
      <c r="E39" s="485" t="s">
        <v>85</v>
      </c>
      <c r="F39" s="473"/>
      <c r="G39" s="495" t="s">
        <v>44</v>
      </c>
      <c r="H39" s="543" t="s">
        <v>40</v>
      </c>
      <c r="I39" s="544"/>
      <c r="J39" s="544"/>
      <c r="K39" s="545"/>
      <c r="L39" s="485" t="s">
        <v>43</v>
      </c>
      <c r="M39" s="473"/>
      <c r="N39" s="473" t="s">
        <v>89</v>
      </c>
      <c r="O39" s="514" t="s">
        <v>289</v>
      </c>
      <c r="P39" s="512">
        <v>1</v>
      </c>
      <c r="Q39" s="492">
        <v>2</v>
      </c>
      <c r="R39" s="490">
        <v>3</v>
      </c>
      <c r="S39" s="492">
        <v>4</v>
      </c>
      <c r="T39" s="490">
        <v>5</v>
      </c>
      <c r="U39" s="492">
        <v>6</v>
      </c>
      <c r="V39" s="515">
        <v>7</v>
      </c>
      <c r="W39" s="490">
        <v>8</v>
      </c>
      <c r="X39" s="473">
        <v>9</v>
      </c>
      <c r="Y39" s="489">
        <v>1</v>
      </c>
      <c r="Z39" s="489">
        <v>2</v>
      </c>
      <c r="AA39" s="489">
        <v>3</v>
      </c>
      <c r="AB39" s="489">
        <v>4</v>
      </c>
      <c r="AC39" s="489">
        <v>5</v>
      </c>
      <c r="AD39" s="489">
        <v>6</v>
      </c>
      <c r="AE39" s="489">
        <v>7</v>
      </c>
      <c r="AF39" s="489">
        <v>8</v>
      </c>
      <c r="AG39" s="489">
        <v>9</v>
      </c>
      <c r="AH39" s="65"/>
      <c r="AI39" s="489">
        <v>2</v>
      </c>
      <c r="AJ39" s="489">
        <v>3</v>
      </c>
      <c r="AK39" s="489">
        <v>4</v>
      </c>
      <c r="AL39" s="489">
        <v>5</v>
      </c>
      <c r="AM39" s="489">
        <v>6</v>
      </c>
      <c r="AN39" s="489">
        <v>7</v>
      </c>
      <c r="AO39" s="489">
        <v>8</v>
      </c>
      <c r="AP39" s="489">
        <v>9</v>
      </c>
    </row>
    <row r="40" spans="1:42" ht="15" customHeight="1">
      <c r="A40" s="37"/>
      <c r="B40" s="494"/>
      <c r="C40" s="68" t="s">
        <v>36</v>
      </c>
      <c r="D40" s="69" t="s">
        <v>37</v>
      </c>
      <c r="E40" s="70" t="s">
        <v>86</v>
      </c>
      <c r="F40" s="71" t="s">
        <v>87</v>
      </c>
      <c r="G40" s="496"/>
      <c r="H40" s="72" t="s">
        <v>42</v>
      </c>
      <c r="I40" s="73" t="s">
        <v>22</v>
      </c>
      <c r="J40" s="73" t="s">
        <v>23</v>
      </c>
      <c r="K40" s="74" t="s">
        <v>41</v>
      </c>
      <c r="L40" s="486"/>
      <c r="M40" s="474"/>
      <c r="N40" s="474"/>
      <c r="O40" s="494"/>
      <c r="P40" s="513"/>
      <c r="Q40" s="486"/>
      <c r="R40" s="491"/>
      <c r="S40" s="486"/>
      <c r="T40" s="491"/>
      <c r="U40" s="486"/>
      <c r="V40" s="516"/>
      <c r="W40" s="491"/>
      <c r="X40" s="474"/>
      <c r="Y40" s="489"/>
      <c r="Z40" s="489"/>
      <c r="AA40" s="489"/>
      <c r="AB40" s="489"/>
      <c r="AC40" s="489"/>
      <c r="AD40" s="489"/>
      <c r="AE40" s="489"/>
      <c r="AF40" s="489"/>
      <c r="AG40" s="489"/>
      <c r="AH40" s="65"/>
      <c r="AI40" s="489"/>
      <c r="AJ40" s="489"/>
      <c r="AK40" s="489"/>
      <c r="AL40" s="489"/>
      <c r="AM40" s="489"/>
      <c r="AN40" s="489"/>
      <c r="AO40" s="489"/>
      <c r="AP40" s="489"/>
    </row>
    <row r="41" spans="2:42" ht="27" customHeight="1">
      <c r="B41" s="35">
        <v>4</v>
      </c>
      <c r="C41" s="288"/>
      <c r="D41" s="282"/>
      <c r="E41" s="277"/>
      <c r="F41" s="282"/>
      <c r="G41" s="285"/>
      <c r="H41" s="66" t="s">
        <v>19</v>
      </c>
      <c r="I41" s="290"/>
      <c r="J41" s="290"/>
      <c r="K41" s="291"/>
      <c r="L41" s="292"/>
      <c r="M41" s="97" t="s">
        <v>90</v>
      </c>
      <c r="N41" s="296"/>
      <c r="O41" s="297"/>
      <c r="P41" s="49">
        <f>Y41/100000000</f>
        <v>0</v>
      </c>
      <c r="Q41" s="50">
        <f>Z41/10000000</f>
        <v>0</v>
      </c>
      <c r="R41" s="51">
        <f>AA41/1000000</f>
        <v>0</v>
      </c>
      <c r="S41" s="50">
        <f>AB41/100000</f>
        <v>0</v>
      </c>
      <c r="T41" s="51">
        <f>AC41/10000</f>
        <v>0</v>
      </c>
      <c r="U41" s="50">
        <f>AD41/1000</f>
        <v>0</v>
      </c>
      <c r="V41" s="52">
        <f>AE41/100</f>
        <v>0</v>
      </c>
      <c r="W41" s="51">
        <f>AF41/10</f>
        <v>0</v>
      </c>
      <c r="X41" s="53">
        <f>AG41</f>
        <v>0</v>
      </c>
      <c r="Y41" s="42">
        <f aca="true" t="shared" si="0" ref="Y41:Y55">ROUNDDOWN(O41,-8)</f>
        <v>0</v>
      </c>
      <c r="Z41" s="42">
        <f aca="true" t="shared" si="1" ref="Z41:Z55">ROUNDDOWN(AI41,-7)</f>
        <v>0</v>
      </c>
      <c r="AA41" s="42">
        <f aca="true" t="shared" si="2" ref="AA41:AA55">ROUNDDOWN(AJ41,-6)</f>
        <v>0</v>
      </c>
      <c r="AB41" s="42">
        <f aca="true" t="shared" si="3" ref="AB41:AB55">ROUNDDOWN(AK41,-5)</f>
        <v>0</v>
      </c>
      <c r="AC41" s="42">
        <f aca="true" t="shared" si="4" ref="AC41:AC55">ROUNDDOWN(AL41,-4)</f>
        <v>0</v>
      </c>
      <c r="AD41" s="42">
        <f aca="true" t="shared" si="5" ref="AD41:AD55">ROUNDDOWN(AM41,-3)</f>
        <v>0</v>
      </c>
      <c r="AE41" s="42">
        <f aca="true" t="shared" si="6" ref="AE41:AE55">ROUNDDOWN(AN41,-2)</f>
        <v>0</v>
      </c>
      <c r="AF41" s="42">
        <f aca="true" t="shared" si="7" ref="AF41:AF55">ROUNDDOWN(AO41,-1)</f>
        <v>0</v>
      </c>
      <c r="AG41" s="42">
        <f aca="true" t="shared" si="8" ref="AG41:AG55">ROUNDDOWN(AP41,0)</f>
        <v>0</v>
      </c>
      <c r="AH41" s="42"/>
      <c r="AI41" s="42">
        <f>O41-Y41</f>
        <v>0</v>
      </c>
      <c r="AJ41" s="34">
        <f aca="true" t="shared" si="9" ref="AJ41:AJ55">AI41-Q41*10000000</f>
        <v>0</v>
      </c>
      <c r="AK41" s="34">
        <f aca="true" t="shared" si="10" ref="AK41:AK55">AJ41-R41*1000000</f>
        <v>0</v>
      </c>
      <c r="AL41" s="34">
        <f aca="true" t="shared" si="11" ref="AL41:AL55">AK41-S41*100000</f>
        <v>0</v>
      </c>
      <c r="AM41" s="34">
        <f aca="true" t="shared" si="12" ref="AM41:AM55">AL41-T41*10000</f>
        <v>0</v>
      </c>
      <c r="AN41" s="34">
        <f aca="true" t="shared" si="13" ref="AN41:AN55">AM41-U41*1000</f>
        <v>0</v>
      </c>
      <c r="AO41" s="34">
        <f aca="true" t="shared" si="14" ref="AO41:AO55">AN41-V41*100</f>
        <v>0</v>
      </c>
      <c r="AP41" s="34">
        <f aca="true" t="shared" si="15" ref="AP41:AP55">AO41-W41*10</f>
        <v>0</v>
      </c>
    </row>
    <row r="42" spans="2:42" ht="27" customHeight="1">
      <c r="B42" s="35">
        <v>5</v>
      </c>
      <c r="C42" s="288"/>
      <c r="D42" s="282"/>
      <c r="E42" s="277"/>
      <c r="F42" s="282"/>
      <c r="G42" s="285"/>
      <c r="H42" s="67" t="s">
        <v>19</v>
      </c>
      <c r="I42" s="293"/>
      <c r="J42" s="293"/>
      <c r="K42" s="294"/>
      <c r="L42" s="295"/>
      <c r="M42" s="98" t="s">
        <v>91</v>
      </c>
      <c r="N42" s="298"/>
      <c r="O42" s="297"/>
      <c r="P42" s="59">
        <f aca="true" t="shared" si="16" ref="P42:P55">Y42/100000000</f>
        <v>0</v>
      </c>
      <c r="Q42" s="60">
        <f aca="true" t="shared" si="17" ref="Q42:Q55">Z42/10000000</f>
        <v>0</v>
      </c>
      <c r="R42" s="61">
        <f aca="true" t="shared" si="18" ref="R42:R55">AA42/1000000</f>
        <v>0</v>
      </c>
      <c r="S42" s="60">
        <f aca="true" t="shared" si="19" ref="S42:S55">AB42/100000</f>
        <v>0</v>
      </c>
      <c r="T42" s="61">
        <f aca="true" t="shared" si="20" ref="T42:T55">AC42/10000</f>
        <v>0</v>
      </c>
      <c r="U42" s="60">
        <f aca="true" t="shared" si="21" ref="U42:U55">AD42/1000</f>
        <v>0</v>
      </c>
      <c r="V42" s="62">
        <f aca="true" t="shared" si="22" ref="V42:V55">AE42/100</f>
        <v>0</v>
      </c>
      <c r="W42" s="61">
        <f aca="true" t="shared" si="23" ref="W42:W55">AF42/10</f>
        <v>0</v>
      </c>
      <c r="X42" s="63">
        <f aca="true" t="shared" si="24" ref="X42:X55">AG42</f>
        <v>0</v>
      </c>
      <c r="Y42" s="42">
        <f t="shared" si="0"/>
        <v>0</v>
      </c>
      <c r="Z42" s="42">
        <f t="shared" si="1"/>
        <v>0</v>
      </c>
      <c r="AA42" s="42">
        <f t="shared" si="2"/>
        <v>0</v>
      </c>
      <c r="AB42" s="42">
        <f t="shared" si="3"/>
        <v>0</v>
      </c>
      <c r="AC42" s="42">
        <f t="shared" si="4"/>
        <v>0</v>
      </c>
      <c r="AD42" s="42">
        <f t="shared" si="5"/>
        <v>0</v>
      </c>
      <c r="AE42" s="42">
        <f t="shared" si="6"/>
        <v>0</v>
      </c>
      <c r="AF42" s="42">
        <f t="shared" si="7"/>
        <v>0</v>
      </c>
      <c r="AG42" s="42">
        <f t="shared" si="8"/>
        <v>0</v>
      </c>
      <c r="AH42" s="42"/>
      <c r="AI42" s="42">
        <f aca="true" t="shared" si="25" ref="AI42:AI55">O42-Y42</f>
        <v>0</v>
      </c>
      <c r="AJ42" s="34">
        <f t="shared" si="9"/>
        <v>0</v>
      </c>
      <c r="AK42" s="34">
        <f t="shared" si="10"/>
        <v>0</v>
      </c>
      <c r="AL42" s="34">
        <f t="shared" si="11"/>
        <v>0</v>
      </c>
      <c r="AM42" s="34">
        <f t="shared" si="12"/>
        <v>0</v>
      </c>
      <c r="AN42" s="34">
        <f t="shared" si="13"/>
        <v>0</v>
      </c>
      <c r="AO42" s="34">
        <f t="shared" si="14"/>
        <v>0</v>
      </c>
      <c r="AP42" s="34">
        <f t="shared" si="15"/>
        <v>0</v>
      </c>
    </row>
    <row r="43" spans="2:42" ht="27" customHeight="1">
      <c r="B43" s="35">
        <v>6</v>
      </c>
      <c r="C43" s="288"/>
      <c r="D43" s="282"/>
      <c r="E43" s="277"/>
      <c r="F43" s="282"/>
      <c r="G43" s="285"/>
      <c r="H43" s="66" t="s">
        <v>19</v>
      </c>
      <c r="I43" s="290"/>
      <c r="J43" s="290"/>
      <c r="K43" s="291"/>
      <c r="L43" s="292"/>
      <c r="M43" s="99" t="s">
        <v>92</v>
      </c>
      <c r="N43" s="296"/>
      <c r="O43" s="297"/>
      <c r="P43" s="49">
        <f t="shared" si="16"/>
        <v>0</v>
      </c>
      <c r="Q43" s="50">
        <f t="shared" si="17"/>
        <v>0</v>
      </c>
      <c r="R43" s="51">
        <f t="shared" si="18"/>
        <v>0</v>
      </c>
      <c r="S43" s="50">
        <f t="shared" si="19"/>
        <v>0</v>
      </c>
      <c r="T43" s="51">
        <f t="shared" si="20"/>
        <v>0</v>
      </c>
      <c r="U43" s="50">
        <f t="shared" si="21"/>
        <v>0</v>
      </c>
      <c r="V43" s="52">
        <f t="shared" si="22"/>
        <v>0</v>
      </c>
      <c r="W43" s="51">
        <f t="shared" si="23"/>
        <v>0</v>
      </c>
      <c r="X43" s="53">
        <f t="shared" si="24"/>
        <v>0</v>
      </c>
      <c r="Y43" s="42">
        <f t="shared" si="0"/>
        <v>0</v>
      </c>
      <c r="Z43" s="42">
        <f t="shared" si="1"/>
        <v>0</v>
      </c>
      <c r="AA43" s="42">
        <f t="shared" si="2"/>
        <v>0</v>
      </c>
      <c r="AB43" s="42">
        <f t="shared" si="3"/>
        <v>0</v>
      </c>
      <c r="AC43" s="42">
        <f t="shared" si="4"/>
        <v>0</v>
      </c>
      <c r="AD43" s="42">
        <f t="shared" si="5"/>
        <v>0</v>
      </c>
      <c r="AE43" s="42">
        <f t="shared" si="6"/>
        <v>0</v>
      </c>
      <c r="AF43" s="42">
        <f t="shared" si="7"/>
        <v>0</v>
      </c>
      <c r="AG43" s="42">
        <f t="shared" si="8"/>
        <v>0</v>
      </c>
      <c r="AH43" s="42"/>
      <c r="AI43" s="42">
        <f t="shared" si="25"/>
        <v>0</v>
      </c>
      <c r="AJ43" s="34">
        <f t="shared" si="9"/>
        <v>0</v>
      </c>
      <c r="AK43" s="34">
        <f t="shared" si="10"/>
        <v>0</v>
      </c>
      <c r="AL43" s="34">
        <f t="shared" si="11"/>
        <v>0</v>
      </c>
      <c r="AM43" s="34">
        <f t="shared" si="12"/>
        <v>0</v>
      </c>
      <c r="AN43" s="34">
        <f t="shared" si="13"/>
        <v>0</v>
      </c>
      <c r="AO43" s="34">
        <f t="shared" si="14"/>
        <v>0</v>
      </c>
      <c r="AP43" s="34">
        <f t="shared" si="15"/>
        <v>0</v>
      </c>
    </row>
    <row r="44" spans="2:42" ht="27" customHeight="1">
      <c r="B44" s="35">
        <v>7</v>
      </c>
      <c r="C44" s="289"/>
      <c r="D44" s="279"/>
      <c r="E44" s="273"/>
      <c r="F44" s="279"/>
      <c r="G44" s="285"/>
      <c r="H44" s="67" t="s">
        <v>19</v>
      </c>
      <c r="I44" s="293"/>
      <c r="J44" s="293"/>
      <c r="K44" s="294"/>
      <c r="L44" s="295"/>
      <c r="M44" s="98" t="s">
        <v>93</v>
      </c>
      <c r="N44" s="298"/>
      <c r="O44" s="297"/>
      <c r="P44" s="54">
        <f t="shared" si="16"/>
        <v>0</v>
      </c>
      <c r="Q44" s="55">
        <f t="shared" si="17"/>
        <v>0</v>
      </c>
      <c r="R44" s="56">
        <f t="shared" si="18"/>
        <v>0</v>
      </c>
      <c r="S44" s="55">
        <f t="shared" si="19"/>
        <v>0</v>
      </c>
      <c r="T44" s="56">
        <f t="shared" si="20"/>
        <v>0</v>
      </c>
      <c r="U44" s="55">
        <f t="shared" si="21"/>
        <v>0</v>
      </c>
      <c r="V44" s="57">
        <f t="shared" si="22"/>
        <v>0</v>
      </c>
      <c r="W44" s="56">
        <f t="shared" si="23"/>
        <v>0</v>
      </c>
      <c r="X44" s="58">
        <f t="shared" si="24"/>
        <v>0</v>
      </c>
      <c r="Y44" s="42">
        <f t="shared" si="0"/>
        <v>0</v>
      </c>
      <c r="Z44" s="42">
        <f t="shared" si="1"/>
        <v>0</v>
      </c>
      <c r="AA44" s="42">
        <f t="shared" si="2"/>
        <v>0</v>
      </c>
      <c r="AB44" s="42">
        <f t="shared" si="3"/>
        <v>0</v>
      </c>
      <c r="AC44" s="42">
        <f t="shared" si="4"/>
        <v>0</v>
      </c>
      <c r="AD44" s="42">
        <f t="shared" si="5"/>
        <v>0</v>
      </c>
      <c r="AE44" s="42">
        <f t="shared" si="6"/>
        <v>0</v>
      </c>
      <c r="AF44" s="42">
        <f t="shared" si="7"/>
        <v>0</v>
      </c>
      <c r="AG44" s="42">
        <f t="shared" si="8"/>
        <v>0</v>
      </c>
      <c r="AH44" s="42"/>
      <c r="AI44" s="42">
        <f t="shared" si="25"/>
        <v>0</v>
      </c>
      <c r="AJ44" s="34">
        <f t="shared" si="9"/>
        <v>0</v>
      </c>
      <c r="AK44" s="34">
        <f t="shared" si="10"/>
        <v>0</v>
      </c>
      <c r="AL44" s="34">
        <f t="shared" si="11"/>
        <v>0</v>
      </c>
      <c r="AM44" s="34">
        <f t="shared" si="12"/>
        <v>0</v>
      </c>
      <c r="AN44" s="34">
        <f t="shared" si="13"/>
        <v>0</v>
      </c>
      <c r="AO44" s="34">
        <f t="shared" si="14"/>
        <v>0</v>
      </c>
      <c r="AP44" s="34">
        <f t="shared" si="15"/>
        <v>0</v>
      </c>
    </row>
    <row r="45" spans="2:42" ht="27" customHeight="1">
      <c r="B45" s="35">
        <v>8</v>
      </c>
      <c r="C45" s="288"/>
      <c r="D45" s="282"/>
      <c r="E45" s="277"/>
      <c r="F45" s="282"/>
      <c r="G45" s="285"/>
      <c r="H45" s="66" t="s">
        <v>19</v>
      </c>
      <c r="I45" s="290"/>
      <c r="J45" s="290"/>
      <c r="K45" s="291"/>
      <c r="L45" s="292"/>
      <c r="M45" s="99" t="s">
        <v>94</v>
      </c>
      <c r="N45" s="296"/>
      <c r="O45" s="297"/>
      <c r="P45" s="59">
        <f t="shared" si="16"/>
        <v>0</v>
      </c>
      <c r="Q45" s="60">
        <f t="shared" si="17"/>
        <v>0</v>
      </c>
      <c r="R45" s="61">
        <f t="shared" si="18"/>
        <v>0</v>
      </c>
      <c r="S45" s="60">
        <f t="shared" si="19"/>
        <v>0</v>
      </c>
      <c r="T45" s="61">
        <f t="shared" si="20"/>
        <v>0</v>
      </c>
      <c r="U45" s="60">
        <f t="shared" si="21"/>
        <v>0</v>
      </c>
      <c r="V45" s="62">
        <f t="shared" si="22"/>
        <v>0</v>
      </c>
      <c r="W45" s="61">
        <f t="shared" si="23"/>
        <v>0</v>
      </c>
      <c r="X45" s="63">
        <f t="shared" si="24"/>
        <v>0</v>
      </c>
      <c r="Y45" s="42">
        <f t="shared" si="0"/>
        <v>0</v>
      </c>
      <c r="Z45" s="42">
        <f t="shared" si="1"/>
        <v>0</v>
      </c>
      <c r="AA45" s="42">
        <f t="shared" si="2"/>
        <v>0</v>
      </c>
      <c r="AB45" s="42">
        <f t="shared" si="3"/>
        <v>0</v>
      </c>
      <c r="AC45" s="42">
        <f t="shared" si="4"/>
        <v>0</v>
      </c>
      <c r="AD45" s="42">
        <f t="shared" si="5"/>
        <v>0</v>
      </c>
      <c r="AE45" s="42">
        <f t="shared" si="6"/>
        <v>0</v>
      </c>
      <c r="AF45" s="42">
        <f t="shared" si="7"/>
        <v>0</v>
      </c>
      <c r="AG45" s="42">
        <f t="shared" si="8"/>
        <v>0</v>
      </c>
      <c r="AH45" s="42"/>
      <c r="AI45" s="42">
        <f t="shared" si="25"/>
        <v>0</v>
      </c>
      <c r="AJ45" s="34">
        <f t="shared" si="9"/>
        <v>0</v>
      </c>
      <c r="AK45" s="34">
        <f t="shared" si="10"/>
        <v>0</v>
      </c>
      <c r="AL45" s="34">
        <f t="shared" si="11"/>
        <v>0</v>
      </c>
      <c r="AM45" s="34">
        <f t="shared" si="12"/>
        <v>0</v>
      </c>
      <c r="AN45" s="34">
        <f t="shared" si="13"/>
        <v>0</v>
      </c>
      <c r="AO45" s="34">
        <f t="shared" si="14"/>
        <v>0</v>
      </c>
      <c r="AP45" s="34">
        <f t="shared" si="15"/>
        <v>0</v>
      </c>
    </row>
    <row r="46" spans="2:42" ht="27" customHeight="1">
      <c r="B46" s="35">
        <v>9</v>
      </c>
      <c r="C46" s="288"/>
      <c r="D46" s="282"/>
      <c r="E46" s="277"/>
      <c r="F46" s="282"/>
      <c r="G46" s="285"/>
      <c r="H46" s="67" t="s">
        <v>19</v>
      </c>
      <c r="I46" s="293"/>
      <c r="J46" s="293"/>
      <c r="K46" s="294"/>
      <c r="L46" s="295"/>
      <c r="M46" s="98" t="s">
        <v>95</v>
      </c>
      <c r="N46" s="298"/>
      <c r="O46" s="297"/>
      <c r="P46" s="44">
        <f t="shared" si="16"/>
        <v>0</v>
      </c>
      <c r="Q46" s="45">
        <f t="shared" si="17"/>
        <v>0</v>
      </c>
      <c r="R46" s="46">
        <f t="shared" si="18"/>
        <v>0</v>
      </c>
      <c r="S46" s="45">
        <f t="shared" si="19"/>
        <v>0</v>
      </c>
      <c r="T46" s="46">
        <f t="shared" si="20"/>
        <v>0</v>
      </c>
      <c r="U46" s="45">
        <f t="shared" si="21"/>
        <v>0</v>
      </c>
      <c r="V46" s="47">
        <f t="shared" si="22"/>
        <v>0</v>
      </c>
      <c r="W46" s="46">
        <f t="shared" si="23"/>
        <v>0</v>
      </c>
      <c r="X46" s="48">
        <f t="shared" si="24"/>
        <v>0</v>
      </c>
      <c r="Y46" s="42">
        <f t="shared" si="0"/>
        <v>0</v>
      </c>
      <c r="Z46" s="42">
        <f t="shared" si="1"/>
        <v>0</v>
      </c>
      <c r="AA46" s="42">
        <f t="shared" si="2"/>
        <v>0</v>
      </c>
      <c r="AB46" s="42">
        <f t="shared" si="3"/>
        <v>0</v>
      </c>
      <c r="AC46" s="42">
        <f t="shared" si="4"/>
        <v>0</v>
      </c>
      <c r="AD46" s="42">
        <f t="shared" si="5"/>
        <v>0</v>
      </c>
      <c r="AE46" s="42">
        <f t="shared" si="6"/>
        <v>0</v>
      </c>
      <c r="AF46" s="42">
        <f t="shared" si="7"/>
        <v>0</v>
      </c>
      <c r="AG46" s="42">
        <f t="shared" si="8"/>
        <v>0</v>
      </c>
      <c r="AH46" s="42"/>
      <c r="AI46" s="42">
        <f t="shared" si="25"/>
        <v>0</v>
      </c>
      <c r="AJ46" s="34">
        <f t="shared" si="9"/>
        <v>0</v>
      </c>
      <c r="AK46" s="34">
        <f t="shared" si="10"/>
        <v>0</v>
      </c>
      <c r="AL46" s="34">
        <f t="shared" si="11"/>
        <v>0</v>
      </c>
      <c r="AM46" s="34">
        <f t="shared" si="12"/>
        <v>0</v>
      </c>
      <c r="AN46" s="34">
        <f t="shared" si="13"/>
        <v>0</v>
      </c>
      <c r="AO46" s="34">
        <f t="shared" si="14"/>
        <v>0</v>
      </c>
      <c r="AP46" s="34">
        <f t="shared" si="15"/>
        <v>0</v>
      </c>
    </row>
    <row r="47" spans="2:42" ht="27" customHeight="1">
      <c r="B47" s="35">
        <v>10</v>
      </c>
      <c r="C47" s="288"/>
      <c r="D47" s="282"/>
      <c r="E47" s="277"/>
      <c r="F47" s="282"/>
      <c r="G47" s="285"/>
      <c r="H47" s="66" t="s">
        <v>19</v>
      </c>
      <c r="I47" s="290"/>
      <c r="J47" s="290"/>
      <c r="K47" s="291"/>
      <c r="L47" s="292"/>
      <c r="M47" s="99" t="s">
        <v>96</v>
      </c>
      <c r="N47" s="296"/>
      <c r="O47" s="297"/>
      <c r="P47" s="49">
        <f t="shared" si="16"/>
        <v>0</v>
      </c>
      <c r="Q47" s="50">
        <f t="shared" si="17"/>
        <v>0</v>
      </c>
      <c r="R47" s="51">
        <f t="shared" si="18"/>
        <v>0</v>
      </c>
      <c r="S47" s="50">
        <f t="shared" si="19"/>
        <v>0</v>
      </c>
      <c r="T47" s="51">
        <f t="shared" si="20"/>
        <v>0</v>
      </c>
      <c r="U47" s="50">
        <f t="shared" si="21"/>
        <v>0</v>
      </c>
      <c r="V47" s="52">
        <f t="shared" si="22"/>
        <v>0</v>
      </c>
      <c r="W47" s="51">
        <f t="shared" si="23"/>
        <v>0</v>
      </c>
      <c r="X47" s="53">
        <f t="shared" si="24"/>
        <v>0</v>
      </c>
      <c r="Y47" s="42">
        <f t="shared" si="0"/>
        <v>0</v>
      </c>
      <c r="Z47" s="42">
        <f t="shared" si="1"/>
        <v>0</v>
      </c>
      <c r="AA47" s="42">
        <f t="shared" si="2"/>
        <v>0</v>
      </c>
      <c r="AB47" s="42">
        <f t="shared" si="3"/>
        <v>0</v>
      </c>
      <c r="AC47" s="42">
        <f t="shared" si="4"/>
        <v>0</v>
      </c>
      <c r="AD47" s="42">
        <f t="shared" si="5"/>
        <v>0</v>
      </c>
      <c r="AE47" s="42">
        <f t="shared" si="6"/>
        <v>0</v>
      </c>
      <c r="AF47" s="42">
        <f t="shared" si="7"/>
        <v>0</v>
      </c>
      <c r="AG47" s="42">
        <f t="shared" si="8"/>
        <v>0</v>
      </c>
      <c r="AH47" s="42"/>
      <c r="AI47" s="42">
        <f t="shared" si="25"/>
        <v>0</v>
      </c>
      <c r="AJ47" s="34">
        <f t="shared" si="9"/>
        <v>0</v>
      </c>
      <c r="AK47" s="34">
        <f t="shared" si="10"/>
        <v>0</v>
      </c>
      <c r="AL47" s="34">
        <f t="shared" si="11"/>
        <v>0</v>
      </c>
      <c r="AM47" s="34">
        <f t="shared" si="12"/>
        <v>0</v>
      </c>
      <c r="AN47" s="34">
        <f t="shared" si="13"/>
        <v>0</v>
      </c>
      <c r="AO47" s="34">
        <f t="shared" si="14"/>
        <v>0</v>
      </c>
      <c r="AP47" s="34">
        <f t="shared" si="15"/>
        <v>0</v>
      </c>
    </row>
    <row r="48" spans="2:42" ht="27" customHeight="1">
      <c r="B48" s="35">
        <v>11</v>
      </c>
      <c r="C48" s="288"/>
      <c r="D48" s="282"/>
      <c r="E48" s="277"/>
      <c r="F48" s="282"/>
      <c r="G48" s="285"/>
      <c r="H48" s="67" t="s">
        <v>19</v>
      </c>
      <c r="I48" s="293"/>
      <c r="J48" s="293"/>
      <c r="K48" s="294"/>
      <c r="L48" s="295"/>
      <c r="M48" s="98" t="s">
        <v>97</v>
      </c>
      <c r="N48" s="298"/>
      <c r="O48" s="297"/>
      <c r="P48" s="54">
        <f t="shared" si="16"/>
        <v>0</v>
      </c>
      <c r="Q48" s="55">
        <f t="shared" si="17"/>
        <v>0</v>
      </c>
      <c r="R48" s="56">
        <f t="shared" si="18"/>
        <v>0</v>
      </c>
      <c r="S48" s="55">
        <f t="shared" si="19"/>
        <v>0</v>
      </c>
      <c r="T48" s="56">
        <f t="shared" si="20"/>
        <v>0</v>
      </c>
      <c r="U48" s="55">
        <f t="shared" si="21"/>
        <v>0</v>
      </c>
      <c r="V48" s="57">
        <f t="shared" si="22"/>
        <v>0</v>
      </c>
      <c r="W48" s="56">
        <f t="shared" si="23"/>
        <v>0</v>
      </c>
      <c r="X48" s="58">
        <f t="shared" si="24"/>
        <v>0</v>
      </c>
      <c r="Y48" s="42">
        <f t="shared" si="0"/>
        <v>0</v>
      </c>
      <c r="Z48" s="42">
        <f t="shared" si="1"/>
        <v>0</v>
      </c>
      <c r="AA48" s="42">
        <f t="shared" si="2"/>
        <v>0</v>
      </c>
      <c r="AB48" s="42">
        <f t="shared" si="3"/>
        <v>0</v>
      </c>
      <c r="AC48" s="42">
        <f t="shared" si="4"/>
        <v>0</v>
      </c>
      <c r="AD48" s="42">
        <f t="shared" si="5"/>
        <v>0</v>
      </c>
      <c r="AE48" s="42">
        <f t="shared" si="6"/>
        <v>0</v>
      </c>
      <c r="AF48" s="42">
        <f t="shared" si="7"/>
        <v>0</v>
      </c>
      <c r="AG48" s="42">
        <f t="shared" si="8"/>
        <v>0</v>
      </c>
      <c r="AH48" s="42"/>
      <c r="AI48" s="42">
        <f t="shared" si="25"/>
        <v>0</v>
      </c>
      <c r="AJ48" s="34">
        <f t="shared" si="9"/>
        <v>0</v>
      </c>
      <c r="AK48" s="34">
        <f t="shared" si="10"/>
        <v>0</v>
      </c>
      <c r="AL48" s="34">
        <f t="shared" si="11"/>
        <v>0</v>
      </c>
      <c r="AM48" s="34">
        <f t="shared" si="12"/>
        <v>0</v>
      </c>
      <c r="AN48" s="34">
        <f t="shared" si="13"/>
        <v>0</v>
      </c>
      <c r="AO48" s="34">
        <f t="shared" si="14"/>
        <v>0</v>
      </c>
      <c r="AP48" s="34">
        <f t="shared" si="15"/>
        <v>0</v>
      </c>
    </row>
    <row r="49" spans="2:42" ht="27" customHeight="1">
      <c r="B49" s="35">
        <v>12</v>
      </c>
      <c r="C49" s="288"/>
      <c r="D49" s="282"/>
      <c r="E49" s="277"/>
      <c r="F49" s="282"/>
      <c r="G49" s="285"/>
      <c r="H49" s="66" t="s">
        <v>19</v>
      </c>
      <c r="I49" s="290"/>
      <c r="J49" s="290"/>
      <c r="K49" s="291"/>
      <c r="L49" s="292"/>
      <c r="M49" s="99" t="s">
        <v>97</v>
      </c>
      <c r="N49" s="296"/>
      <c r="O49" s="297"/>
      <c r="P49" s="59">
        <f t="shared" si="16"/>
        <v>0</v>
      </c>
      <c r="Q49" s="60">
        <f t="shared" si="17"/>
        <v>0</v>
      </c>
      <c r="R49" s="61">
        <f t="shared" si="18"/>
        <v>0</v>
      </c>
      <c r="S49" s="60">
        <f t="shared" si="19"/>
        <v>0</v>
      </c>
      <c r="T49" s="61">
        <f t="shared" si="20"/>
        <v>0</v>
      </c>
      <c r="U49" s="60">
        <f t="shared" si="21"/>
        <v>0</v>
      </c>
      <c r="V49" s="62">
        <f t="shared" si="22"/>
        <v>0</v>
      </c>
      <c r="W49" s="61">
        <f t="shared" si="23"/>
        <v>0</v>
      </c>
      <c r="X49" s="63">
        <f t="shared" si="24"/>
        <v>0</v>
      </c>
      <c r="Y49" s="42">
        <f t="shared" si="0"/>
        <v>0</v>
      </c>
      <c r="Z49" s="42">
        <f t="shared" si="1"/>
        <v>0</v>
      </c>
      <c r="AA49" s="42">
        <f t="shared" si="2"/>
        <v>0</v>
      </c>
      <c r="AB49" s="42">
        <f t="shared" si="3"/>
        <v>0</v>
      </c>
      <c r="AC49" s="42">
        <f t="shared" si="4"/>
        <v>0</v>
      </c>
      <c r="AD49" s="42">
        <f t="shared" si="5"/>
        <v>0</v>
      </c>
      <c r="AE49" s="42">
        <f t="shared" si="6"/>
        <v>0</v>
      </c>
      <c r="AF49" s="42">
        <f t="shared" si="7"/>
        <v>0</v>
      </c>
      <c r="AG49" s="42">
        <f t="shared" si="8"/>
        <v>0</v>
      </c>
      <c r="AH49" s="42"/>
      <c r="AI49" s="42">
        <f t="shared" si="25"/>
        <v>0</v>
      </c>
      <c r="AJ49" s="34">
        <f t="shared" si="9"/>
        <v>0</v>
      </c>
      <c r="AK49" s="34">
        <f t="shared" si="10"/>
        <v>0</v>
      </c>
      <c r="AL49" s="34">
        <f t="shared" si="11"/>
        <v>0</v>
      </c>
      <c r="AM49" s="34">
        <f t="shared" si="12"/>
        <v>0</v>
      </c>
      <c r="AN49" s="34">
        <f t="shared" si="13"/>
        <v>0</v>
      </c>
      <c r="AO49" s="34">
        <f t="shared" si="14"/>
        <v>0</v>
      </c>
      <c r="AP49" s="34">
        <f t="shared" si="15"/>
        <v>0</v>
      </c>
    </row>
    <row r="50" spans="2:42" ht="27" customHeight="1">
      <c r="B50" s="35">
        <v>13</v>
      </c>
      <c r="C50" s="288"/>
      <c r="D50" s="282"/>
      <c r="E50" s="277"/>
      <c r="F50" s="282"/>
      <c r="G50" s="285"/>
      <c r="H50" s="67" t="s">
        <v>19</v>
      </c>
      <c r="I50" s="293"/>
      <c r="J50" s="293"/>
      <c r="K50" s="294"/>
      <c r="L50" s="295"/>
      <c r="M50" s="98" t="s">
        <v>97</v>
      </c>
      <c r="N50" s="298"/>
      <c r="O50" s="297"/>
      <c r="P50" s="44">
        <f t="shared" si="16"/>
        <v>0</v>
      </c>
      <c r="Q50" s="45">
        <f t="shared" si="17"/>
        <v>0</v>
      </c>
      <c r="R50" s="46">
        <f t="shared" si="18"/>
        <v>0</v>
      </c>
      <c r="S50" s="45">
        <f t="shared" si="19"/>
        <v>0</v>
      </c>
      <c r="T50" s="46">
        <f t="shared" si="20"/>
        <v>0</v>
      </c>
      <c r="U50" s="45">
        <f t="shared" si="21"/>
        <v>0</v>
      </c>
      <c r="V50" s="47">
        <f t="shared" si="22"/>
        <v>0</v>
      </c>
      <c r="W50" s="46">
        <f t="shared" si="23"/>
        <v>0</v>
      </c>
      <c r="X50" s="48">
        <f t="shared" si="24"/>
        <v>0</v>
      </c>
      <c r="Y50" s="42">
        <f t="shared" si="0"/>
        <v>0</v>
      </c>
      <c r="Z50" s="42">
        <f t="shared" si="1"/>
        <v>0</v>
      </c>
      <c r="AA50" s="42">
        <f t="shared" si="2"/>
        <v>0</v>
      </c>
      <c r="AB50" s="42">
        <f t="shared" si="3"/>
        <v>0</v>
      </c>
      <c r="AC50" s="42">
        <f t="shared" si="4"/>
        <v>0</v>
      </c>
      <c r="AD50" s="42">
        <f t="shared" si="5"/>
        <v>0</v>
      </c>
      <c r="AE50" s="42">
        <f t="shared" si="6"/>
        <v>0</v>
      </c>
      <c r="AF50" s="42">
        <f t="shared" si="7"/>
        <v>0</v>
      </c>
      <c r="AG50" s="42">
        <f t="shared" si="8"/>
        <v>0</v>
      </c>
      <c r="AH50" s="42"/>
      <c r="AI50" s="42">
        <f t="shared" si="25"/>
        <v>0</v>
      </c>
      <c r="AJ50" s="34">
        <f t="shared" si="9"/>
        <v>0</v>
      </c>
      <c r="AK50" s="34">
        <f t="shared" si="10"/>
        <v>0</v>
      </c>
      <c r="AL50" s="34">
        <f t="shared" si="11"/>
        <v>0</v>
      </c>
      <c r="AM50" s="34">
        <f t="shared" si="12"/>
        <v>0</v>
      </c>
      <c r="AN50" s="34">
        <f t="shared" si="13"/>
        <v>0</v>
      </c>
      <c r="AO50" s="34">
        <f t="shared" si="14"/>
        <v>0</v>
      </c>
      <c r="AP50" s="34">
        <f t="shared" si="15"/>
        <v>0</v>
      </c>
    </row>
    <row r="51" spans="2:42" ht="27" customHeight="1">
      <c r="B51" s="35">
        <v>14</v>
      </c>
      <c r="C51" s="288"/>
      <c r="D51" s="282"/>
      <c r="E51" s="277"/>
      <c r="F51" s="282"/>
      <c r="G51" s="285"/>
      <c r="H51" s="66" t="s">
        <v>19</v>
      </c>
      <c r="I51" s="290"/>
      <c r="J51" s="290"/>
      <c r="K51" s="291"/>
      <c r="L51" s="292"/>
      <c r="M51" s="99" t="s">
        <v>98</v>
      </c>
      <c r="N51" s="296"/>
      <c r="O51" s="297"/>
      <c r="P51" s="49">
        <f t="shared" si="16"/>
        <v>0</v>
      </c>
      <c r="Q51" s="50">
        <f t="shared" si="17"/>
        <v>0</v>
      </c>
      <c r="R51" s="51">
        <f t="shared" si="18"/>
        <v>0</v>
      </c>
      <c r="S51" s="50">
        <f t="shared" si="19"/>
        <v>0</v>
      </c>
      <c r="T51" s="51">
        <f t="shared" si="20"/>
        <v>0</v>
      </c>
      <c r="U51" s="50">
        <f t="shared" si="21"/>
        <v>0</v>
      </c>
      <c r="V51" s="52">
        <f t="shared" si="22"/>
        <v>0</v>
      </c>
      <c r="W51" s="51">
        <f t="shared" si="23"/>
        <v>0</v>
      </c>
      <c r="X51" s="53">
        <f t="shared" si="24"/>
        <v>0</v>
      </c>
      <c r="Y51" s="42">
        <f t="shared" si="0"/>
        <v>0</v>
      </c>
      <c r="Z51" s="42">
        <f t="shared" si="1"/>
        <v>0</v>
      </c>
      <c r="AA51" s="42">
        <f t="shared" si="2"/>
        <v>0</v>
      </c>
      <c r="AB51" s="42">
        <f t="shared" si="3"/>
        <v>0</v>
      </c>
      <c r="AC51" s="42">
        <f t="shared" si="4"/>
        <v>0</v>
      </c>
      <c r="AD51" s="42">
        <f t="shared" si="5"/>
        <v>0</v>
      </c>
      <c r="AE51" s="42">
        <f t="shared" si="6"/>
        <v>0</v>
      </c>
      <c r="AF51" s="42">
        <f t="shared" si="7"/>
        <v>0</v>
      </c>
      <c r="AG51" s="42">
        <f t="shared" si="8"/>
        <v>0</v>
      </c>
      <c r="AH51" s="42"/>
      <c r="AI51" s="42">
        <f t="shared" si="25"/>
        <v>0</v>
      </c>
      <c r="AJ51" s="34">
        <f t="shared" si="9"/>
        <v>0</v>
      </c>
      <c r="AK51" s="34">
        <f t="shared" si="10"/>
        <v>0</v>
      </c>
      <c r="AL51" s="34">
        <f t="shared" si="11"/>
        <v>0</v>
      </c>
      <c r="AM51" s="34">
        <f t="shared" si="12"/>
        <v>0</v>
      </c>
      <c r="AN51" s="34">
        <f t="shared" si="13"/>
        <v>0</v>
      </c>
      <c r="AO51" s="34">
        <f t="shared" si="14"/>
        <v>0</v>
      </c>
      <c r="AP51" s="34">
        <f t="shared" si="15"/>
        <v>0</v>
      </c>
    </row>
    <row r="52" spans="2:42" ht="27" customHeight="1">
      <c r="B52" s="35">
        <v>15</v>
      </c>
      <c r="C52" s="288"/>
      <c r="D52" s="282"/>
      <c r="E52" s="277"/>
      <c r="F52" s="282"/>
      <c r="G52" s="285"/>
      <c r="H52" s="67" t="s">
        <v>19</v>
      </c>
      <c r="I52" s="293"/>
      <c r="J52" s="293"/>
      <c r="K52" s="294"/>
      <c r="L52" s="295"/>
      <c r="M52" s="98" t="s">
        <v>99</v>
      </c>
      <c r="N52" s="298"/>
      <c r="O52" s="297"/>
      <c r="P52" s="54">
        <f t="shared" si="16"/>
        <v>0</v>
      </c>
      <c r="Q52" s="55">
        <f t="shared" si="17"/>
        <v>0</v>
      </c>
      <c r="R52" s="56">
        <f t="shared" si="18"/>
        <v>0</v>
      </c>
      <c r="S52" s="55">
        <f t="shared" si="19"/>
        <v>0</v>
      </c>
      <c r="T52" s="56">
        <f t="shared" si="20"/>
        <v>0</v>
      </c>
      <c r="U52" s="55">
        <f t="shared" si="21"/>
        <v>0</v>
      </c>
      <c r="V52" s="57">
        <f t="shared" si="22"/>
        <v>0</v>
      </c>
      <c r="W52" s="56">
        <f t="shared" si="23"/>
        <v>0</v>
      </c>
      <c r="X52" s="58">
        <f t="shared" si="24"/>
        <v>0</v>
      </c>
      <c r="Y52" s="42">
        <f t="shared" si="0"/>
        <v>0</v>
      </c>
      <c r="Z52" s="42">
        <f t="shared" si="1"/>
        <v>0</v>
      </c>
      <c r="AA52" s="42">
        <f t="shared" si="2"/>
        <v>0</v>
      </c>
      <c r="AB52" s="42">
        <f t="shared" si="3"/>
        <v>0</v>
      </c>
      <c r="AC52" s="42">
        <f t="shared" si="4"/>
        <v>0</v>
      </c>
      <c r="AD52" s="42">
        <f t="shared" si="5"/>
        <v>0</v>
      </c>
      <c r="AE52" s="42">
        <f t="shared" si="6"/>
        <v>0</v>
      </c>
      <c r="AF52" s="42">
        <f t="shared" si="7"/>
        <v>0</v>
      </c>
      <c r="AG52" s="42">
        <f t="shared" si="8"/>
        <v>0</v>
      </c>
      <c r="AH52" s="42"/>
      <c r="AI52" s="42">
        <f t="shared" si="25"/>
        <v>0</v>
      </c>
      <c r="AJ52" s="34">
        <f t="shared" si="9"/>
        <v>0</v>
      </c>
      <c r="AK52" s="34">
        <f t="shared" si="10"/>
        <v>0</v>
      </c>
      <c r="AL52" s="34">
        <f t="shared" si="11"/>
        <v>0</v>
      </c>
      <c r="AM52" s="34">
        <f t="shared" si="12"/>
        <v>0</v>
      </c>
      <c r="AN52" s="34">
        <f t="shared" si="13"/>
        <v>0</v>
      </c>
      <c r="AO52" s="34">
        <f t="shared" si="14"/>
        <v>0</v>
      </c>
      <c r="AP52" s="34">
        <f t="shared" si="15"/>
        <v>0</v>
      </c>
    </row>
    <row r="53" spans="2:46" ht="27" customHeight="1">
      <c r="B53" s="35">
        <v>16</v>
      </c>
      <c r="C53" s="288"/>
      <c r="D53" s="282"/>
      <c r="E53" s="277"/>
      <c r="F53" s="282"/>
      <c r="G53" s="285"/>
      <c r="H53" s="66" t="s">
        <v>19</v>
      </c>
      <c r="I53" s="290"/>
      <c r="J53" s="290"/>
      <c r="K53" s="291"/>
      <c r="L53" s="292"/>
      <c r="M53" s="99" t="s">
        <v>90</v>
      </c>
      <c r="N53" s="296"/>
      <c r="O53" s="297"/>
      <c r="P53" s="59">
        <f t="shared" si="16"/>
        <v>0</v>
      </c>
      <c r="Q53" s="60">
        <f t="shared" si="17"/>
        <v>0</v>
      </c>
      <c r="R53" s="61">
        <f t="shared" si="18"/>
        <v>0</v>
      </c>
      <c r="S53" s="60">
        <f t="shared" si="19"/>
        <v>0</v>
      </c>
      <c r="T53" s="61">
        <f t="shared" si="20"/>
        <v>0</v>
      </c>
      <c r="U53" s="60">
        <f t="shared" si="21"/>
        <v>0</v>
      </c>
      <c r="V53" s="62">
        <f t="shared" si="22"/>
        <v>0</v>
      </c>
      <c r="W53" s="61">
        <f t="shared" si="23"/>
        <v>0</v>
      </c>
      <c r="X53" s="63">
        <f t="shared" si="24"/>
        <v>0</v>
      </c>
      <c r="Y53" s="42">
        <f t="shared" si="0"/>
        <v>0</v>
      </c>
      <c r="Z53" s="42">
        <f t="shared" si="1"/>
        <v>0</v>
      </c>
      <c r="AA53" s="42">
        <f t="shared" si="2"/>
        <v>0</v>
      </c>
      <c r="AB53" s="42">
        <f t="shared" si="3"/>
        <v>0</v>
      </c>
      <c r="AC53" s="42">
        <f t="shared" si="4"/>
        <v>0</v>
      </c>
      <c r="AD53" s="42">
        <f t="shared" si="5"/>
        <v>0</v>
      </c>
      <c r="AE53" s="42">
        <f t="shared" si="6"/>
        <v>0</v>
      </c>
      <c r="AF53" s="42">
        <f t="shared" si="7"/>
        <v>0</v>
      </c>
      <c r="AG53" s="42">
        <f t="shared" si="8"/>
        <v>0</v>
      </c>
      <c r="AH53" s="42"/>
      <c r="AI53" s="42">
        <f t="shared" si="25"/>
        <v>0</v>
      </c>
      <c r="AJ53" s="34">
        <f t="shared" si="9"/>
        <v>0</v>
      </c>
      <c r="AK53" s="34">
        <f t="shared" si="10"/>
        <v>0</v>
      </c>
      <c r="AL53" s="34">
        <f t="shared" si="11"/>
        <v>0</v>
      </c>
      <c r="AM53" s="34">
        <f t="shared" si="12"/>
        <v>0</v>
      </c>
      <c r="AN53" s="34">
        <f t="shared" si="13"/>
        <v>0</v>
      </c>
      <c r="AO53" s="34">
        <f t="shared" si="14"/>
        <v>0</v>
      </c>
      <c r="AP53" s="34">
        <f t="shared" si="15"/>
        <v>0</v>
      </c>
      <c r="AS53" s="366"/>
      <c r="AT53" s="366"/>
    </row>
    <row r="54" spans="2:46" ht="27" customHeight="1">
      <c r="B54" s="35">
        <v>17</v>
      </c>
      <c r="C54" s="288"/>
      <c r="D54" s="282"/>
      <c r="E54" s="277"/>
      <c r="F54" s="282"/>
      <c r="G54" s="285"/>
      <c r="H54" s="67" t="s">
        <v>19</v>
      </c>
      <c r="I54" s="293"/>
      <c r="J54" s="293"/>
      <c r="K54" s="294"/>
      <c r="L54" s="295"/>
      <c r="M54" s="98" t="s">
        <v>100</v>
      </c>
      <c r="N54" s="298"/>
      <c r="O54" s="297"/>
      <c r="P54" s="44">
        <f t="shared" si="16"/>
        <v>0</v>
      </c>
      <c r="Q54" s="45">
        <f t="shared" si="17"/>
        <v>0</v>
      </c>
      <c r="R54" s="46">
        <f t="shared" si="18"/>
        <v>0</v>
      </c>
      <c r="S54" s="45">
        <f t="shared" si="19"/>
        <v>0</v>
      </c>
      <c r="T54" s="46">
        <f t="shared" si="20"/>
        <v>0</v>
      </c>
      <c r="U54" s="45">
        <f t="shared" si="21"/>
        <v>0</v>
      </c>
      <c r="V54" s="47">
        <f t="shared" si="22"/>
        <v>0</v>
      </c>
      <c r="W54" s="46">
        <f t="shared" si="23"/>
        <v>0</v>
      </c>
      <c r="X54" s="48">
        <f t="shared" si="24"/>
        <v>0</v>
      </c>
      <c r="Y54" s="42">
        <f t="shared" si="0"/>
        <v>0</v>
      </c>
      <c r="Z54" s="42">
        <f t="shared" si="1"/>
        <v>0</v>
      </c>
      <c r="AA54" s="42">
        <f t="shared" si="2"/>
        <v>0</v>
      </c>
      <c r="AB54" s="42">
        <f t="shared" si="3"/>
        <v>0</v>
      </c>
      <c r="AC54" s="42">
        <f t="shared" si="4"/>
        <v>0</v>
      </c>
      <c r="AD54" s="42">
        <f t="shared" si="5"/>
        <v>0</v>
      </c>
      <c r="AE54" s="42">
        <f t="shared" si="6"/>
        <v>0</v>
      </c>
      <c r="AF54" s="42">
        <f t="shared" si="7"/>
        <v>0</v>
      </c>
      <c r="AG54" s="42">
        <f t="shared" si="8"/>
        <v>0</v>
      </c>
      <c r="AH54" s="42"/>
      <c r="AI54" s="42">
        <f t="shared" si="25"/>
        <v>0</v>
      </c>
      <c r="AJ54" s="34">
        <f t="shared" si="9"/>
        <v>0</v>
      </c>
      <c r="AK54" s="34">
        <f t="shared" si="10"/>
        <v>0</v>
      </c>
      <c r="AL54" s="34">
        <f t="shared" si="11"/>
        <v>0</v>
      </c>
      <c r="AM54" s="34">
        <f t="shared" si="12"/>
        <v>0</v>
      </c>
      <c r="AN54" s="34">
        <f t="shared" si="13"/>
        <v>0</v>
      </c>
      <c r="AO54" s="34">
        <f t="shared" si="14"/>
        <v>0</v>
      </c>
      <c r="AP54" s="34">
        <f t="shared" si="15"/>
        <v>0</v>
      </c>
      <c r="AS54" s="366"/>
      <c r="AT54" s="366"/>
    </row>
    <row r="55" spans="2:46" ht="27" customHeight="1">
      <c r="B55" s="35">
        <v>18</v>
      </c>
      <c r="C55" s="288"/>
      <c r="D55" s="282"/>
      <c r="E55" s="277"/>
      <c r="F55" s="282"/>
      <c r="G55" s="285"/>
      <c r="H55" s="67" t="s">
        <v>19</v>
      </c>
      <c r="I55" s="293"/>
      <c r="J55" s="293"/>
      <c r="K55" s="294"/>
      <c r="L55" s="295"/>
      <c r="M55" s="98" t="s">
        <v>101</v>
      </c>
      <c r="N55" s="299"/>
      <c r="O55" s="367"/>
      <c r="P55" s="59">
        <f t="shared" si="16"/>
        <v>0</v>
      </c>
      <c r="Q55" s="60">
        <f t="shared" si="17"/>
        <v>0</v>
      </c>
      <c r="R55" s="61">
        <f t="shared" si="18"/>
        <v>0</v>
      </c>
      <c r="S55" s="60">
        <f t="shared" si="19"/>
        <v>0</v>
      </c>
      <c r="T55" s="61">
        <f t="shared" si="20"/>
        <v>0</v>
      </c>
      <c r="U55" s="60">
        <f t="shared" si="21"/>
        <v>0</v>
      </c>
      <c r="V55" s="62">
        <f t="shared" si="22"/>
        <v>0</v>
      </c>
      <c r="W55" s="61">
        <f t="shared" si="23"/>
        <v>0</v>
      </c>
      <c r="X55" s="63">
        <f t="shared" si="24"/>
        <v>0</v>
      </c>
      <c r="Y55" s="42">
        <f t="shared" si="0"/>
        <v>0</v>
      </c>
      <c r="Z55" s="42">
        <f t="shared" si="1"/>
        <v>0</v>
      </c>
      <c r="AA55" s="42">
        <f t="shared" si="2"/>
        <v>0</v>
      </c>
      <c r="AB55" s="42">
        <f t="shared" si="3"/>
        <v>0</v>
      </c>
      <c r="AC55" s="42">
        <f t="shared" si="4"/>
        <v>0</v>
      </c>
      <c r="AD55" s="42">
        <f t="shared" si="5"/>
        <v>0</v>
      </c>
      <c r="AE55" s="42">
        <f t="shared" si="6"/>
        <v>0</v>
      </c>
      <c r="AF55" s="42">
        <f t="shared" si="7"/>
        <v>0</v>
      </c>
      <c r="AG55" s="42">
        <f t="shared" si="8"/>
        <v>0</v>
      </c>
      <c r="AH55" s="42"/>
      <c r="AI55" s="42">
        <f t="shared" si="25"/>
        <v>0</v>
      </c>
      <c r="AJ55" s="34">
        <f t="shared" si="9"/>
        <v>0</v>
      </c>
      <c r="AK55" s="34">
        <f t="shared" si="10"/>
        <v>0</v>
      </c>
      <c r="AL55" s="34">
        <f t="shared" si="11"/>
        <v>0</v>
      </c>
      <c r="AM55" s="34">
        <f t="shared" si="12"/>
        <v>0</v>
      </c>
      <c r="AN55" s="34">
        <f t="shared" si="13"/>
        <v>0</v>
      </c>
      <c r="AO55" s="34">
        <f t="shared" si="14"/>
        <v>0</v>
      </c>
      <c r="AP55" s="34">
        <f t="shared" si="15"/>
        <v>0</v>
      </c>
      <c r="AS55" s="366"/>
      <c r="AT55" s="366"/>
    </row>
    <row r="56" spans="2:46" ht="27" customHeight="1" hidden="1">
      <c r="B56" s="263" t="s">
        <v>231</v>
      </c>
      <c r="C56" s="95"/>
      <c r="D56" s="96"/>
      <c r="E56" s="75"/>
      <c r="F56" s="110"/>
      <c r="G56" s="539" t="s">
        <v>102</v>
      </c>
      <c r="H56" s="540"/>
      <c r="I56" s="112"/>
      <c r="J56" s="111" t="s">
        <v>24</v>
      </c>
      <c r="N56" s="461" t="s">
        <v>258</v>
      </c>
      <c r="O56" s="461"/>
      <c r="AS56" s="366"/>
      <c r="AT56" s="366"/>
    </row>
    <row r="57" spans="2:46" ht="27" customHeight="1" hidden="1">
      <c r="B57" s="35" t="s">
        <v>82</v>
      </c>
      <c r="C57" s="95"/>
      <c r="D57" s="96"/>
      <c r="E57" s="75"/>
      <c r="F57" s="110"/>
      <c r="G57" s="539" t="s">
        <v>102</v>
      </c>
      <c r="H57" s="540"/>
      <c r="I57" s="112"/>
      <c r="J57" s="111" t="s">
        <v>24</v>
      </c>
      <c r="N57" s="456"/>
      <c r="O57" s="456"/>
      <c r="P57" s="138"/>
      <c r="Q57" s="138"/>
      <c r="R57" s="138"/>
      <c r="S57" s="138"/>
      <c r="AS57" s="366"/>
      <c r="AT57" s="366"/>
    </row>
    <row r="58" spans="14:16" ht="13.5" customHeight="1">
      <c r="N58" s="456" t="s">
        <v>258</v>
      </c>
      <c r="O58" s="456"/>
      <c r="P58" s="366"/>
    </row>
    <row r="59" spans="14:16" ht="13.5">
      <c r="N59" s="456"/>
      <c r="O59" s="456"/>
      <c r="P59" s="366"/>
    </row>
    <row r="60" spans="14:16" ht="13.5">
      <c r="N60" s="456"/>
      <c r="O60" s="456"/>
      <c r="P60" s="366"/>
    </row>
    <row r="61" spans="14:16" ht="13.5">
      <c r="N61" s="456"/>
      <c r="O61" s="456"/>
      <c r="P61" s="366"/>
    </row>
    <row r="62" spans="14:16" ht="13.5">
      <c r="N62" s="366"/>
      <c r="O62" s="366"/>
      <c r="P62" s="366"/>
    </row>
  </sheetData>
  <sheetProtection selectLockedCells="1"/>
  <mergeCells count="80">
    <mergeCell ref="G57:H57"/>
    <mergeCell ref="G25:H25"/>
    <mergeCell ref="E17:F17"/>
    <mergeCell ref="F13:J14"/>
    <mergeCell ref="H39:K39"/>
    <mergeCell ref="G56:H56"/>
    <mergeCell ref="M3:O6"/>
    <mergeCell ref="C31:D31"/>
    <mergeCell ref="E31:F31"/>
    <mergeCell ref="D37:J37"/>
    <mergeCell ref="B34:B37"/>
    <mergeCell ref="E38:M38"/>
    <mergeCell ref="D36:J36"/>
    <mergeCell ref="G28:H28"/>
    <mergeCell ref="G33:H33"/>
    <mergeCell ref="B10:B11"/>
    <mergeCell ref="Y39:Y40"/>
    <mergeCell ref="D30:J30"/>
    <mergeCell ref="X39:X40"/>
    <mergeCell ref="P39:P40"/>
    <mergeCell ref="Q39:Q40"/>
    <mergeCell ref="O39:O40"/>
    <mergeCell ref="V39:V40"/>
    <mergeCell ref="W39:W40"/>
    <mergeCell ref="E11:F11"/>
    <mergeCell ref="E10:F10"/>
    <mergeCell ref="E18:F18"/>
    <mergeCell ref="B17:B18"/>
    <mergeCell ref="B29:B30"/>
    <mergeCell ref="C23:D23"/>
    <mergeCell ref="E23:F23"/>
    <mergeCell ref="B31:B32"/>
    <mergeCell ref="B39:B40"/>
    <mergeCell ref="B23:B24"/>
    <mergeCell ref="AF39:AF40"/>
    <mergeCell ref="G39:G40"/>
    <mergeCell ref="F20:F22"/>
    <mergeCell ref="C38:D38"/>
    <mergeCell ref="C39:D39"/>
    <mergeCell ref="E39:F39"/>
    <mergeCell ref="AD39:AD40"/>
    <mergeCell ref="AE39:AE40"/>
    <mergeCell ref="AM39:AM40"/>
    <mergeCell ref="AN39:AN40"/>
    <mergeCell ref="AO39:AO40"/>
    <mergeCell ref="AP39:AP40"/>
    <mergeCell ref="AI39:AI40"/>
    <mergeCell ref="AJ39:AJ40"/>
    <mergeCell ref="AK39:AK40"/>
    <mergeCell ref="AL39:AL40"/>
    <mergeCell ref="M7:O7"/>
    <mergeCell ref="AG39:AG40"/>
    <mergeCell ref="Z39:Z40"/>
    <mergeCell ref="AA39:AA40"/>
    <mergeCell ref="AB39:AB40"/>
    <mergeCell ref="AC39:AC40"/>
    <mergeCell ref="R39:R40"/>
    <mergeCell ref="S39:S40"/>
    <mergeCell ref="T39:T40"/>
    <mergeCell ref="U39:U40"/>
    <mergeCell ref="G6:L6"/>
    <mergeCell ref="I8:J8"/>
    <mergeCell ref="N39:N40"/>
    <mergeCell ref="I7:J7"/>
    <mergeCell ref="I9:J9"/>
    <mergeCell ref="K7:L7"/>
    <mergeCell ref="K8:L8"/>
    <mergeCell ref="K9:L9"/>
    <mergeCell ref="I23:N24"/>
    <mergeCell ref="L39:M40"/>
    <mergeCell ref="N58:O61"/>
    <mergeCell ref="M1:AV2"/>
    <mergeCell ref="AR3:AR6"/>
    <mergeCell ref="B2:L2"/>
    <mergeCell ref="H19:L21"/>
    <mergeCell ref="N56:O57"/>
    <mergeCell ref="B1:L1"/>
    <mergeCell ref="G7:H7"/>
    <mergeCell ref="G8:H8"/>
    <mergeCell ref="G9:H9"/>
  </mergeCells>
  <dataValidations count="21">
    <dataValidation allowBlank="1" showInputMessage="1" showErrorMessage="1" error="カタカナで入力してください。" imeMode="fullKatakana" sqref="C8:E8 E41:F57 G8 K8 I8 E25:F28 E29 E33:F34 E35 E16:F16"/>
    <dataValidation type="whole" allowBlank="1" showInputMessage="1" showErrorMessage="1" error="半角数字で入力してください。&#10;1 ～ 12" imeMode="off" sqref="J41:J55">
      <formula1>1</formula1>
      <formula2>12</formula2>
    </dataValidation>
    <dataValidation type="whole" allowBlank="1" showInputMessage="1" showErrorMessage="1" error="半角数字で入力してください。&#10;1 ～ 31" imeMode="off" sqref="K41:K55">
      <formula1>1</formula1>
      <formula2>31</formula2>
    </dataValidation>
    <dataValidation type="whole" allowBlank="1" showInputMessage="1" showErrorMessage="1" error="整数で入力してください。" imeMode="off" sqref="L41:L55">
      <formula1>100</formula1>
      <formula2>210</formula2>
    </dataValidation>
    <dataValidation type="whole" allowBlank="1" showInputMessage="1" showErrorMessage="1" imeMode="off" sqref="O41:O55">
      <formula1>500000000</formula1>
      <formula2>699999999</formula2>
    </dataValidation>
    <dataValidation type="whole" allowBlank="1" showInputMessage="1" showErrorMessage="1" error="半角数字で入力してください。&#10;3 or 2 or 1" sqref="G41:G55">
      <formula1>1</formula1>
      <formula2>3</formula2>
    </dataValidation>
    <dataValidation type="list" allowBlank="1" showInputMessage="1" showErrorMessage="1" sqref="G28">
      <formula1>入力!$Y$28:$AA$28</formula1>
    </dataValidation>
    <dataValidation type="list" allowBlank="1" showInputMessage="1" showErrorMessage="1" sqref="G33:H33">
      <formula1>入力!$Y$33:$AA$33</formula1>
    </dataValidation>
    <dataValidation allowBlank="1" showInputMessage="1" showErrorMessage="1" imeMode="fullKatakana" sqref="C19 C15:D15 C12 I56:I57 I25"/>
    <dataValidation allowBlank="1" showInputMessage="1" showErrorMessage="1" imeMode="on" sqref="C41:D57 C18:F18 C11:F11 C13:E14 C16:D16 I9 C20:E22 C9:E9 G9 K9 D25:D28 C25:C29 C33:D34 C35:C36 D36:J36"/>
    <dataValidation type="list" allowBlank="1" showInputMessage="1" showErrorMessage="1" imeMode="on" sqref="C3">
      <formula1>入力!$AI$4:$AI$12</formula1>
    </dataValidation>
    <dataValidation type="list" allowBlank="1" showInputMessage="1" showErrorMessage="1" imeMode="on" sqref="D29 D35">
      <formula1>入力!$Y$29:$AA$29</formula1>
    </dataValidation>
    <dataValidation type="whole" allowBlank="1" showInputMessage="1" showErrorMessage="1" error="カタカナで入力してください。" imeMode="off" sqref="F29 F35">
      <formula1>15</formula1>
      <formula2>99</formula2>
    </dataValidation>
    <dataValidation type="whole" allowBlank="1" showInputMessage="1" showErrorMessage="1" imeMode="off" sqref="C38:D38">
      <formula1>300000000</formula1>
      <formula2>499999999</formula2>
    </dataValidation>
    <dataValidation type="list" allowBlank="1" showInputMessage="1" showErrorMessage="1" imeMode="on" sqref="C4">
      <formula1>入力!$Y$5:$AC$5</formula1>
    </dataValidation>
    <dataValidation type="list" allowBlank="1" showInputMessage="1" showErrorMessage="1" imeMode="on" sqref="C6">
      <formula1>入力!$Y$6:$Z$6</formula1>
    </dataValidation>
    <dataValidation type="list" showInputMessage="1" showErrorMessage="1" sqref="N41:N55 H18">
      <formula1>入力!$Y$7:$Y$8</formula1>
    </dataValidation>
    <dataValidation type="list" allowBlank="1" showInputMessage="1" showErrorMessage="1" imeMode="on" sqref="C5">
      <formula1>入力!$AJ$3:$AQ$3</formula1>
    </dataValidation>
    <dataValidation allowBlank="1" showInputMessage="1" showErrorMessage="1" imeMode="hiragana" sqref="D30:J30 D37:J37"/>
    <dataValidation type="whole" allowBlank="1" showInputMessage="1" showErrorMessage="1" imeMode="off" sqref="I41:I55">
      <formula1>10</formula1>
      <formula2>18</formula2>
    </dataValidation>
    <dataValidation type="textLength" allowBlank="1" showInputMessage="1" showErrorMessage="1" imeMode="hiragana" sqref="E4">
      <formula1>1</formula1>
      <formula2>4</formula2>
    </dataValidation>
  </dataValidations>
  <printOptions/>
  <pageMargins left="0.75" right="0.75" top="1" bottom="1" header="0.3" footer="0.3"/>
  <pageSetup fitToHeight="1" fitToWidth="1" horizontalDpi="600" verticalDpi="600" orientation="portrait" paperSize="9" scale="74"/>
  <drawing r:id="rId3"/>
  <legacyDrawing r:id="rId2"/>
</worksheet>
</file>

<file path=xl/worksheets/sheet5.xml><?xml version="1.0" encoding="utf-8"?>
<worksheet xmlns="http://schemas.openxmlformats.org/spreadsheetml/2006/main" xmlns:r="http://schemas.openxmlformats.org/officeDocument/2006/relationships">
  <dimension ref="A1:AQ57"/>
  <sheetViews>
    <sheetView showGridLines="0" zoomScalePageLayoutView="0" workbookViewId="0" topLeftCell="A2">
      <selection activeCell="T25" sqref="T25"/>
    </sheetView>
  </sheetViews>
  <sheetFormatPr defaultColWidth="9.00390625" defaultRowHeight="13.5"/>
  <cols>
    <col min="1" max="1" width="2.125" style="1" customWidth="1"/>
    <col min="2" max="2" width="5.00390625" style="1" customWidth="1"/>
    <col min="3" max="4" width="4.875" style="1" customWidth="1"/>
    <col min="5" max="6" width="2.375" style="1" customWidth="1"/>
    <col min="7" max="7" width="4.875" style="1" customWidth="1"/>
    <col min="8" max="9" width="2.375" style="1" customWidth="1"/>
    <col min="10" max="11" width="4.875" style="1" customWidth="1"/>
    <col min="12" max="13" width="2.375" style="1" customWidth="1"/>
    <col min="14" max="14" width="1.12109375" style="1" customWidth="1"/>
    <col min="15" max="15" width="2.125" style="1" customWidth="1"/>
    <col min="16" max="16" width="1.12109375" style="1" customWidth="1"/>
    <col min="17" max="18" width="2.375" style="1" customWidth="1"/>
    <col min="19" max="19" width="4.00390625" style="1" customWidth="1"/>
    <col min="20" max="20" width="2.875" style="1" customWidth="1"/>
    <col min="21" max="21" width="2.125" style="1" customWidth="1"/>
    <col min="22" max="22" width="2.875" style="1" customWidth="1"/>
    <col min="23" max="23" width="2.125" style="1" customWidth="1"/>
    <col min="24" max="24" width="2.875" style="1" customWidth="1"/>
    <col min="25" max="27" width="2.125" style="1" customWidth="1"/>
    <col min="28" max="29" width="1.12109375" style="1" customWidth="1"/>
    <col min="30" max="30" width="2.375" style="1" customWidth="1"/>
    <col min="31" max="39" width="2.50390625" style="1" customWidth="1"/>
    <col min="40" max="40" width="1.875" style="1" customWidth="1"/>
    <col min="41" max="41" width="4.875" style="1" customWidth="1"/>
    <col min="42" max="16384" width="9.00390625" style="1" customWidth="1"/>
  </cols>
  <sheetData>
    <row r="1" spans="1:40" ht="31.5" customHeight="1">
      <c r="A1" s="552" t="s">
        <v>262</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row>
    <row r="2" spans="1:39" ht="24" customHeight="1">
      <c r="A2" s="684"/>
      <c r="B2" s="10"/>
      <c r="C2" s="685"/>
      <c r="D2" s="685"/>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row>
    <row r="3" spans="1:29" ht="17.25" customHeight="1" thickBot="1">
      <c r="A3" s="684"/>
      <c r="C3" s="7"/>
      <c r="D3" s="2"/>
      <c r="E3" s="14"/>
      <c r="F3" s="14"/>
      <c r="G3" s="14"/>
      <c r="H3" s="14"/>
      <c r="I3" s="14"/>
      <c r="J3" s="14"/>
      <c r="K3" s="14"/>
      <c r="L3" s="14"/>
      <c r="M3" s="14"/>
      <c r="N3" s="14"/>
      <c r="O3" s="14"/>
      <c r="P3" s="14"/>
      <c r="Q3" s="14"/>
      <c r="R3" s="14"/>
      <c r="S3" s="14"/>
      <c r="T3" s="14"/>
      <c r="U3" s="14"/>
      <c r="V3" s="14"/>
      <c r="W3" s="14"/>
      <c r="X3" s="130"/>
      <c r="Y3" s="130"/>
      <c r="Z3" s="131"/>
      <c r="AA3" s="131"/>
      <c r="AB3" s="13"/>
      <c r="AC3" s="13"/>
    </row>
    <row r="4" spans="1:43" ht="14.25" customHeight="1">
      <c r="A4" s="684"/>
      <c r="C4" s="687"/>
      <c r="D4" s="687"/>
      <c r="E4" s="687"/>
      <c r="F4" s="687"/>
      <c r="G4" s="687"/>
      <c r="H4" s="687"/>
      <c r="I4" s="687"/>
      <c r="J4" s="687"/>
      <c r="K4" s="687"/>
      <c r="L4" s="687"/>
      <c r="M4" s="687"/>
      <c r="N4" s="12"/>
      <c r="O4" s="12"/>
      <c r="P4" s="12"/>
      <c r="Q4" s="12"/>
      <c r="R4" s="12"/>
      <c r="S4" s="12"/>
      <c r="T4" s="12"/>
      <c r="U4" s="12"/>
      <c r="V4" s="12"/>
      <c r="W4" s="12"/>
      <c r="X4" s="688" t="s">
        <v>0</v>
      </c>
      <c r="Y4" s="689"/>
      <c r="Z4" s="689"/>
      <c r="AA4" s="690"/>
      <c r="AB4" s="689" t="s">
        <v>1</v>
      </c>
      <c r="AC4" s="689"/>
      <c r="AD4" s="689"/>
      <c r="AE4" s="690"/>
      <c r="AF4" s="688" t="s">
        <v>12</v>
      </c>
      <c r="AG4" s="689"/>
      <c r="AH4" s="689"/>
      <c r="AI4" s="689"/>
      <c r="AJ4" s="690"/>
      <c r="AK4" s="688" t="s">
        <v>2</v>
      </c>
      <c r="AL4" s="689"/>
      <c r="AM4" s="690"/>
      <c r="AN4" s="23"/>
      <c r="AO4" s="23"/>
      <c r="AP4" s="23"/>
      <c r="AQ4" s="23"/>
    </row>
    <row r="5" spans="1:43" ht="24" customHeight="1" thickBot="1">
      <c r="A5" s="684"/>
      <c r="C5" s="687"/>
      <c r="D5" s="687"/>
      <c r="E5" s="687"/>
      <c r="F5" s="687"/>
      <c r="G5" s="687"/>
      <c r="H5" s="687"/>
      <c r="I5" s="687"/>
      <c r="J5" s="687"/>
      <c r="K5" s="687"/>
      <c r="L5" s="687"/>
      <c r="M5" s="687"/>
      <c r="N5" s="26"/>
      <c r="O5" s="26"/>
      <c r="P5" s="26"/>
      <c r="Q5" s="26"/>
      <c r="R5" s="26"/>
      <c r="S5" s="26"/>
      <c r="T5" s="26"/>
      <c r="U5" s="26"/>
      <c r="V5" s="26"/>
      <c r="W5" s="14"/>
      <c r="X5" s="691">
        <f>'入力'!C3</f>
        <v>0</v>
      </c>
      <c r="Y5" s="692"/>
      <c r="Z5" s="692"/>
      <c r="AA5" s="693"/>
      <c r="AB5" s="694">
        <f>'入力'!C4</f>
        <v>0</v>
      </c>
      <c r="AC5" s="695"/>
      <c r="AD5" s="695"/>
      <c r="AE5" s="696"/>
      <c r="AF5" s="657">
        <f>'入力'!C5</f>
        <v>0</v>
      </c>
      <c r="AG5" s="658"/>
      <c r="AH5" s="658"/>
      <c r="AI5" s="658"/>
      <c r="AJ5" s="659"/>
      <c r="AK5" s="657">
        <f>'入力'!C6</f>
        <v>0</v>
      </c>
      <c r="AL5" s="658"/>
      <c r="AM5" s="659"/>
      <c r="AN5" s="11"/>
      <c r="AO5" s="11"/>
      <c r="AP5" s="11"/>
      <c r="AQ5" s="11"/>
    </row>
    <row r="6" spans="1:29" ht="9.75" customHeight="1" thickBot="1">
      <c r="A6" s="684"/>
      <c r="C6" s="2"/>
      <c r="D6" s="2"/>
      <c r="E6" s="77"/>
      <c r="F6" s="77"/>
      <c r="G6" s="77"/>
      <c r="H6" s="77"/>
      <c r="I6" s="77"/>
      <c r="J6" s="77"/>
      <c r="K6" s="77"/>
      <c r="L6" s="77"/>
      <c r="M6" s="77"/>
      <c r="N6" s="77"/>
      <c r="O6" s="77"/>
      <c r="P6" s="78"/>
      <c r="S6" s="24"/>
      <c r="T6" s="22"/>
      <c r="U6" s="22"/>
      <c r="V6" s="22"/>
      <c r="W6" s="22"/>
      <c r="X6" s="132"/>
      <c r="Y6" s="132"/>
      <c r="Z6" s="132"/>
      <c r="AA6" s="132"/>
      <c r="AB6" s="132"/>
      <c r="AC6" s="22"/>
    </row>
    <row r="7" spans="1:39" ht="13.5" customHeight="1">
      <c r="A7" s="684"/>
      <c r="C7" s="660" t="s">
        <v>10</v>
      </c>
      <c r="D7" s="661"/>
      <c r="E7" s="662" t="str">
        <f>IF('入力'!D8="","　",'入力'!C8&amp;'入力'!D8&amp;"チュウガッコウ")</f>
        <v>　</v>
      </c>
      <c r="F7" s="663"/>
      <c r="G7" s="663"/>
      <c r="H7" s="663"/>
      <c r="I7" s="663"/>
      <c r="J7" s="663"/>
      <c r="K7" s="663"/>
      <c r="L7" s="663"/>
      <c r="M7" s="663"/>
      <c r="N7" s="663"/>
      <c r="O7" s="663"/>
      <c r="P7" s="664"/>
      <c r="Q7" s="640" t="s">
        <v>104</v>
      </c>
      <c r="R7" s="665"/>
      <c r="S7" s="666"/>
      <c r="T7" s="673" t="s">
        <v>14</v>
      </c>
      <c r="U7" s="674"/>
      <c r="V7" s="675">
        <f>'入力'!C11</f>
        <v>0</v>
      </c>
      <c r="W7" s="675"/>
      <c r="X7" s="675"/>
      <c r="Y7" s="675"/>
      <c r="Z7" s="675"/>
      <c r="AA7" s="675"/>
      <c r="AB7" s="675"/>
      <c r="AC7" s="675"/>
      <c r="AD7" s="675"/>
      <c r="AE7" s="20"/>
      <c r="AF7" s="20"/>
      <c r="AG7" s="20"/>
      <c r="AH7" s="20"/>
      <c r="AI7" s="20"/>
      <c r="AJ7" s="20"/>
      <c r="AK7" s="20"/>
      <c r="AL7" s="20"/>
      <c r="AM7" s="21"/>
    </row>
    <row r="8" spans="1:39" ht="12.75" customHeight="1">
      <c r="A8" s="684"/>
      <c r="C8" s="597" t="s">
        <v>11</v>
      </c>
      <c r="D8" s="598"/>
      <c r="E8" s="676" t="str">
        <f>IF('入力'!D9="","　",'入力'!C9&amp;'入力'!D9&amp;"中学校")</f>
        <v>　</v>
      </c>
      <c r="F8" s="677"/>
      <c r="G8" s="677"/>
      <c r="H8" s="677"/>
      <c r="I8" s="677"/>
      <c r="J8" s="677"/>
      <c r="K8" s="677"/>
      <c r="L8" s="677"/>
      <c r="M8" s="677"/>
      <c r="N8" s="677"/>
      <c r="O8" s="677"/>
      <c r="P8" s="678"/>
      <c r="Q8" s="667"/>
      <c r="R8" s="668"/>
      <c r="S8" s="669"/>
      <c r="T8" s="682" t="s">
        <v>13</v>
      </c>
      <c r="U8" s="683"/>
      <c r="V8" s="627"/>
      <c r="W8" s="627"/>
      <c r="X8" s="627"/>
      <c r="Y8" s="627"/>
      <c r="Z8" s="627"/>
      <c r="AA8" s="627"/>
      <c r="AB8" s="627"/>
      <c r="AC8" s="627"/>
      <c r="AD8" s="627"/>
      <c r="AE8" s="3"/>
      <c r="AF8" s="10"/>
      <c r="AG8" s="10"/>
      <c r="AH8" s="10"/>
      <c r="AI8" s="10"/>
      <c r="AJ8" s="10"/>
      <c r="AK8" s="10"/>
      <c r="AL8" s="10"/>
      <c r="AM8" s="9"/>
    </row>
    <row r="9" spans="1:39" ht="12.75" customHeight="1">
      <c r="A9" s="684"/>
      <c r="C9" s="633"/>
      <c r="D9" s="634"/>
      <c r="E9" s="679"/>
      <c r="F9" s="680"/>
      <c r="G9" s="680"/>
      <c r="H9" s="680"/>
      <c r="I9" s="680"/>
      <c r="J9" s="680"/>
      <c r="K9" s="680"/>
      <c r="L9" s="680"/>
      <c r="M9" s="680"/>
      <c r="N9" s="680"/>
      <c r="O9" s="680"/>
      <c r="P9" s="681"/>
      <c r="Q9" s="667"/>
      <c r="R9" s="668"/>
      <c r="S9" s="669"/>
      <c r="U9" s="638">
        <f>'入力'!C5&amp;'入力'!D11&amp;'入力'!E11</f>
      </c>
      <c r="V9" s="638"/>
      <c r="W9" s="638"/>
      <c r="X9" s="638"/>
      <c r="Y9" s="638"/>
      <c r="Z9" s="638"/>
      <c r="AA9" s="638"/>
      <c r="AB9" s="638"/>
      <c r="AC9" s="638"/>
      <c r="AD9" s="638"/>
      <c r="AE9" s="638"/>
      <c r="AF9" s="638"/>
      <c r="AG9" s="638"/>
      <c r="AH9" s="638"/>
      <c r="AI9" s="638"/>
      <c r="AJ9" s="638"/>
      <c r="AK9" s="638"/>
      <c r="AL9" s="638"/>
      <c r="AM9" s="639"/>
    </row>
    <row r="10" spans="1:39" ht="13.5" customHeight="1">
      <c r="A10" s="684"/>
      <c r="C10" s="610" t="s">
        <v>10</v>
      </c>
      <c r="D10" s="611"/>
      <c r="E10" s="612" t="str">
        <f>'入力'!E26&amp;"　"&amp;'入力'!F26</f>
        <v>　</v>
      </c>
      <c r="F10" s="613"/>
      <c r="G10" s="613"/>
      <c r="H10" s="613"/>
      <c r="I10" s="613"/>
      <c r="J10" s="613"/>
      <c r="K10" s="613"/>
      <c r="L10" s="613"/>
      <c r="M10" s="613"/>
      <c r="N10" s="103"/>
      <c r="O10" s="103"/>
      <c r="P10" s="104"/>
      <c r="Q10" s="667"/>
      <c r="R10" s="668"/>
      <c r="S10" s="669"/>
      <c r="T10" s="113"/>
      <c r="U10" s="638"/>
      <c r="V10" s="638"/>
      <c r="W10" s="638"/>
      <c r="X10" s="638"/>
      <c r="Y10" s="638"/>
      <c r="Z10" s="638"/>
      <c r="AA10" s="638"/>
      <c r="AB10" s="638"/>
      <c r="AC10" s="638"/>
      <c r="AD10" s="638"/>
      <c r="AE10" s="638"/>
      <c r="AF10" s="638"/>
      <c r="AG10" s="638"/>
      <c r="AH10" s="638"/>
      <c r="AI10" s="638"/>
      <c r="AJ10" s="638"/>
      <c r="AK10" s="638"/>
      <c r="AL10" s="638"/>
      <c r="AM10" s="639"/>
    </row>
    <row r="11" spans="1:39" ht="12.75" customHeight="1">
      <c r="A11" s="684"/>
      <c r="C11" s="597" t="s">
        <v>3</v>
      </c>
      <c r="D11" s="598"/>
      <c r="E11" s="601" t="str">
        <f>'入力'!C26&amp;"　"&amp;'入力'!D26</f>
        <v>　</v>
      </c>
      <c r="F11" s="602"/>
      <c r="G11" s="602"/>
      <c r="H11" s="602"/>
      <c r="I11" s="602"/>
      <c r="J11" s="602"/>
      <c r="K11" s="602"/>
      <c r="L11" s="602"/>
      <c r="M11" s="602"/>
      <c r="N11" s="79"/>
      <c r="O11" s="79"/>
      <c r="P11" s="105"/>
      <c r="Q11" s="667"/>
      <c r="R11" s="668"/>
      <c r="S11" s="669"/>
      <c r="T11" s="607" t="s">
        <v>25</v>
      </c>
      <c r="U11" s="547"/>
      <c r="V11" s="547"/>
      <c r="W11" s="547"/>
      <c r="X11" s="596">
        <f>'入力'!C13</f>
        <v>0</v>
      </c>
      <c r="Y11" s="596"/>
      <c r="Z11" s="596"/>
      <c r="AA11" s="596"/>
      <c r="AB11" s="23" t="s">
        <v>26</v>
      </c>
      <c r="AC11" s="23"/>
      <c r="AD11" s="596">
        <f>'入力'!D13</f>
        <v>0</v>
      </c>
      <c r="AE11" s="596"/>
      <c r="AF11" s="596"/>
      <c r="AG11" s="596"/>
      <c r="AH11" s="23" t="s">
        <v>26</v>
      </c>
      <c r="AI11" s="596">
        <f>'入力'!E13</f>
        <v>0</v>
      </c>
      <c r="AJ11" s="596"/>
      <c r="AK11" s="596"/>
      <c r="AL11" s="596"/>
      <c r="AM11" s="30"/>
    </row>
    <row r="12" spans="1:39" ht="12.75" customHeight="1" thickBot="1">
      <c r="A12" s="684"/>
      <c r="C12" s="633"/>
      <c r="D12" s="634"/>
      <c r="E12" s="635"/>
      <c r="F12" s="636"/>
      <c r="G12" s="636"/>
      <c r="H12" s="636"/>
      <c r="I12" s="636"/>
      <c r="J12" s="636"/>
      <c r="K12" s="636"/>
      <c r="L12" s="636"/>
      <c r="M12" s="636"/>
      <c r="N12" s="80"/>
      <c r="O12" s="80"/>
      <c r="P12" s="106"/>
      <c r="Q12" s="670"/>
      <c r="R12" s="671"/>
      <c r="S12" s="672"/>
      <c r="T12" s="655" t="s">
        <v>27</v>
      </c>
      <c r="U12" s="656"/>
      <c r="V12" s="656"/>
      <c r="W12" s="656"/>
      <c r="X12" s="590">
        <f>'入力'!C14</f>
        <v>0</v>
      </c>
      <c r="Y12" s="590"/>
      <c r="Z12" s="590"/>
      <c r="AA12" s="590"/>
      <c r="AB12" s="23" t="s">
        <v>26</v>
      </c>
      <c r="AC12" s="23"/>
      <c r="AD12" s="590">
        <f>'入力'!D14</f>
        <v>0</v>
      </c>
      <c r="AE12" s="590"/>
      <c r="AF12" s="590"/>
      <c r="AG12" s="590"/>
      <c r="AH12" s="23" t="s">
        <v>26</v>
      </c>
      <c r="AI12" s="590">
        <f>'入力'!E14</f>
        <v>0</v>
      </c>
      <c r="AJ12" s="590"/>
      <c r="AK12" s="590"/>
      <c r="AL12" s="590"/>
      <c r="AM12" s="30"/>
    </row>
    <row r="13" spans="1:39" ht="13.5" customHeight="1">
      <c r="A13" s="684"/>
      <c r="C13" s="610" t="s">
        <v>10</v>
      </c>
      <c r="D13" s="611"/>
      <c r="E13" s="612" t="str">
        <f>'入力'!E27&amp;"　"&amp;'入力'!F27</f>
        <v>　</v>
      </c>
      <c r="F13" s="613"/>
      <c r="G13" s="613"/>
      <c r="H13" s="613"/>
      <c r="I13" s="613"/>
      <c r="J13" s="613"/>
      <c r="K13" s="613"/>
      <c r="L13" s="613"/>
      <c r="M13" s="613"/>
      <c r="N13" s="103"/>
      <c r="O13" s="103"/>
      <c r="P13" s="104"/>
      <c r="Q13" s="640" t="s">
        <v>105</v>
      </c>
      <c r="R13" s="641"/>
      <c r="S13" s="642"/>
      <c r="T13" s="649" t="s">
        <v>4</v>
      </c>
      <c r="U13" s="650"/>
      <c r="V13" s="653" t="str">
        <f>'入力'!C16&amp;"　"&amp;'入力'!D16</f>
        <v>　</v>
      </c>
      <c r="W13" s="653"/>
      <c r="X13" s="653"/>
      <c r="Y13" s="653"/>
      <c r="Z13" s="653"/>
      <c r="AA13" s="653"/>
      <c r="AB13" s="653"/>
      <c r="AC13" s="653"/>
      <c r="AD13" s="653"/>
      <c r="AE13" s="653"/>
      <c r="AF13" s="653"/>
      <c r="AG13" s="653"/>
      <c r="AH13" s="653"/>
      <c r="AI13" s="653"/>
      <c r="AJ13" s="101"/>
      <c r="AK13" s="101"/>
      <c r="AL13" s="101"/>
      <c r="AM13" s="17"/>
    </row>
    <row r="14" spans="1:39" ht="12.75" customHeight="1">
      <c r="A14" s="684"/>
      <c r="C14" s="597" t="s">
        <v>20</v>
      </c>
      <c r="D14" s="598"/>
      <c r="E14" s="601" t="str">
        <f>'入力'!C27&amp;"　"&amp;'入力'!D27</f>
        <v>　</v>
      </c>
      <c r="F14" s="602"/>
      <c r="G14" s="602"/>
      <c r="H14" s="602"/>
      <c r="I14" s="602"/>
      <c r="J14" s="602"/>
      <c r="K14" s="602"/>
      <c r="L14" s="602"/>
      <c r="M14" s="602"/>
      <c r="N14" s="79"/>
      <c r="O14" s="79"/>
      <c r="P14" s="105"/>
      <c r="Q14" s="643"/>
      <c r="R14" s="644"/>
      <c r="S14" s="645"/>
      <c r="T14" s="651"/>
      <c r="U14" s="652"/>
      <c r="V14" s="654"/>
      <c r="W14" s="654"/>
      <c r="X14" s="654"/>
      <c r="Y14" s="654"/>
      <c r="Z14" s="654"/>
      <c r="AA14" s="654"/>
      <c r="AB14" s="654"/>
      <c r="AC14" s="654"/>
      <c r="AD14" s="654"/>
      <c r="AE14" s="654"/>
      <c r="AF14" s="654"/>
      <c r="AG14" s="654"/>
      <c r="AH14" s="654"/>
      <c r="AI14" s="654"/>
      <c r="AJ14" s="102"/>
      <c r="AK14" s="102"/>
      <c r="AL14" s="102"/>
      <c r="AM14" s="19"/>
    </row>
    <row r="15" spans="1:39" ht="12.75" customHeight="1">
      <c r="A15" s="684"/>
      <c r="C15" s="633"/>
      <c r="D15" s="634"/>
      <c r="E15" s="635"/>
      <c r="F15" s="636"/>
      <c r="G15" s="636"/>
      <c r="H15" s="636"/>
      <c r="I15" s="636"/>
      <c r="J15" s="636"/>
      <c r="K15" s="636"/>
      <c r="L15" s="636"/>
      <c r="M15" s="636"/>
      <c r="N15" s="80"/>
      <c r="O15" s="80"/>
      <c r="P15" s="106"/>
      <c r="Q15" s="643"/>
      <c r="R15" s="644"/>
      <c r="S15" s="645"/>
      <c r="T15" s="624" t="s">
        <v>14</v>
      </c>
      <c r="U15" s="625"/>
      <c r="V15" s="626">
        <f>IF('入力'!H18="○",V7,'入力'!C18)</f>
        <v>0</v>
      </c>
      <c r="W15" s="626"/>
      <c r="X15" s="626"/>
      <c r="Y15" s="626"/>
      <c r="Z15" s="626"/>
      <c r="AA15" s="626"/>
      <c r="AB15" s="626"/>
      <c r="AC15" s="626"/>
      <c r="AD15" s="626"/>
      <c r="AE15" s="15"/>
      <c r="AF15" s="628"/>
      <c r="AG15" s="628"/>
      <c r="AH15" s="628"/>
      <c r="AI15" s="628"/>
      <c r="AJ15" s="628"/>
      <c r="AK15" s="628"/>
      <c r="AL15" s="628"/>
      <c r="AM15" s="9"/>
    </row>
    <row r="16" spans="1:39" ht="13.5" customHeight="1">
      <c r="A16" s="684"/>
      <c r="C16" s="610" t="s">
        <v>10</v>
      </c>
      <c r="D16" s="611"/>
      <c r="E16" s="612" t="str">
        <f>'入力'!E28&amp;"　"&amp;'入力'!F28</f>
        <v>　</v>
      </c>
      <c r="F16" s="613"/>
      <c r="G16" s="613"/>
      <c r="H16" s="613"/>
      <c r="I16" s="613"/>
      <c r="J16" s="613"/>
      <c r="K16" s="613"/>
      <c r="L16" s="613"/>
      <c r="M16" s="614"/>
      <c r="N16" s="107"/>
      <c r="O16" s="616">
        <f>'入力'!G28</f>
        <v>0</v>
      </c>
      <c r="Q16" s="643"/>
      <c r="R16" s="644"/>
      <c r="S16" s="645"/>
      <c r="T16" s="631" t="s">
        <v>13</v>
      </c>
      <c r="U16" s="632"/>
      <c r="V16" s="627"/>
      <c r="W16" s="627"/>
      <c r="X16" s="627"/>
      <c r="Y16" s="627"/>
      <c r="Z16" s="627"/>
      <c r="AA16" s="627"/>
      <c r="AB16" s="627"/>
      <c r="AC16" s="627"/>
      <c r="AD16" s="627"/>
      <c r="AE16" s="23"/>
      <c r="AF16" s="629"/>
      <c r="AG16" s="629"/>
      <c r="AH16" s="629"/>
      <c r="AI16" s="629"/>
      <c r="AJ16" s="629"/>
      <c r="AK16" s="629"/>
      <c r="AL16" s="629"/>
      <c r="AM16" s="30"/>
    </row>
    <row r="17" spans="1:39" ht="12.75" customHeight="1">
      <c r="A17" s="684"/>
      <c r="C17" s="597" t="s">
        <v>21</v>
      </c>
      <c r="D17" s="598"/>
      <c r="E17" s="601" t="str">
        <f>'入力'!C28&amp;"　"&amp;'入力'!D28</f>
        <v>　</v>
      </c>
      <c r="F17" s="602"/>
      <c r="G17" s="602"/>
      <c r="H17" s="602"/>
      <c r="I17" s="602"/>
      <c r="J17" s="602"/>
      <c r="K17" s="602"/>
      <c r="L17" s="602"/>
      <c r="M17" s="603"/>
      <c r="N17" s="108"/>
      <c r="O17" s="619"/>
      <c r="Q17" s="643"/>
      <c r="R17" s="644"/>
      <c r="S17" s="645"/>
      <c r="U17" s="638">
        <f>IF('入力'!H18="○",U9,'入力'!C5&amp;'入力'!D18&amp;'入力'!E18)</f>
      </c>
      <c r="V17" s="638"/>
      <c r="W17" s="638"/>
      <c r="X17" s="638"/>
      <c r="Y17" s="638"/>
      <c r="Z17" s="638"/>
      <c r="AA17" s="638"/>
      <c r="AB17" s="638"/>
      <c r="AC17" s="638"/>
      <c r="AD17" s="638"/>
      <c r="AE17" s="638"/>
      <c r="AF17" s="638"/>
      <c r="AG17" s="638"/>
      <c r="AH17" s="638"/>
      <c r="AI17" s="638"/>
      <c r="AJ17" s="638"/>
      <c r="AK17" s="638"/>
      <c r="AL17" s="638"/>
      <c r="AM17" s="639"/>
    </row>
    <row r="18" spans="1:39" ht="12.75" customHeight="1">
      <c r="A18" s="684"/>
      <c r="C18" s="633"/>
      <c r="D18" s="634"/>
      <c r="E18" s="635"/>
      <c r="F18" s="636"/>
      <c r="G18" s="636"/>
      <c r="H18" s="636"/>
      <c r="I18" s="636"/>
      <c r="J18" s="636"/>
      <c r="K18" s="636"/>
      <c r="L18" s="636"/>
      <c r="M18" s="637"/>
      <c r="N18" s="80"/>
      <c r="O18" s="630"/>
      <c r="Q18" s="643"/>
      <c r="R18" s="644"/>
      <c r="S18" s="645"/>
      <c r="T18" s="113"/>
      <c r="U18" s="638"/>
      <c r="V18" s="638"/>
      <c r="W18" s="638"/>
      <c r="X18" s="638"/>
      <c r="Y18" s="638"/>
      <c r="Z18" s="638"/>
      <c r="AA18" s="638"/>
      <c r="AB18" s="638"/>
      <c r="AC18" s="638"/>
      <c r="AD18" s="638"/>
      <c r="AE18" s="638"/>
      <c r="AF18" s="638"/>
      <c r="AG18" s="638"/>
      <c r="AH18" s="638"/>
      <c r="AI18" s="638"/>
      <c r="AJ18" s="638"/>
      <c r="AK18" s="638"/>
      <c r="AL18" s="638"/>
      <c r="AM18" s="639"/>
    </row>
    <row r="19" spans="1:39" ht="13.5" customHeight="1">
      <c r="A19" s="684"/>
      <c r="C19" s="610" t="s">
        <v>10</v>
      </c>
      <c r="D19" s="611"/>
      <c r="E19" s="612" t="str">
        <f>'入力'!E33&amp;"　"&amp;'入力'!F33</f>
        <v>　</v>
      </c>
      <c r="F19" s="613"/>
      <c r="G19" s="613"/>
      <c r="H19" s="613"/>
      <c r="I19" s="613"/>
      <c r="J19" s="613"/>
      <c r="K19" s="613"/>
      <c r="L19" s="613"/>
      <c r="M19" s="614"/>
      <c r="N19" s="615">
        <f>'入力'!G33</f>
        <v>0</v>
      </c>
      <c r="O19" s="616"/>
      <c r="P19" s="617"/>
      <c r="Q19" s="643"/>
      <c r="R19" s="644"/>
      <c r="S19" s="645"/>
      <c r="T19" s="607" t="s">
        <v>25</v>
      </c>
      <c r="U19" s="547"/>
      <c r="V19" s="547"/>
      <c r="W19" s="547"/>
      <c r="X19" s="596">
        <f>IF('入力'!H18="○",X11,'入力'!C20)</f>
        <v>0</v>
      </c>
      <c r="Y19" s="596"/>
      <c r="Z19" s="596"/>
      <c r="AA19" s="596"/>
      <c r="AB19" s="23" t="s">
        <v>26</v>
      </c>
      <c r="AC19" s="23"/>
      <c r="AD19" s="596">
        <f>IF('入力'!H18="○",AD11,'入力'!D20)</f>
        <v>0</v>
      </c>
      <c r="AE19" s="596"/>
      <c r="AF19" s="596"/>
      <c r="AG19" s="596"/>
      <c r="AH19" s="23" t="s">
        <v>26</v>
      </c>
      <c r="AI19" s="596">
        <f>IF('入力'!H18="○",AI11,'入力'!E20)</f>
        <v>0</v>
      </c>
      <c r="AJ19" s="596"/>
      <c r="AK19" s="596"/>
      <c r="AL19" s="596"/>
      <c r="AM19" s="30"/>
    </row>
    <row r="20" spans="1:39" ht="12.75" customHeight="1">
      <c r="A20" s="684"/>
      <c r="C20" s="597" t="s">
        <v>18</v>
      </c>
      <c r="D20" s="598"/>
      <c r="E20" s="601" t="str">
        <f>'入力'!C33&amp;"　"&amp;'入力'!D33</f>
        <v>　</v>
      </c>
      <c r="F20" s="602"/>
      <c r="G20" s="602"/>
      <c r="H20" s="602"/>
      <c r="I20" s="602"/>
      <c r="J20" s="602"/>
      <c r="K20" s="602"/>
      <c r="L20" s="602"/>
      <c r="M20" s="603"/>
      <c r="N20" s="618"/>
      <c r="O20" s="619"/>
      <c r="P20" s="620"/>
      <c r="Q20" s="643"/>
      <c r="R20" s="644"/>
      <c r="S20" s="645"/>
      <c r="T20" s="607" t="s">
        <v>27</v>
      </c>
      <c r="U20" s="547"/>
      <c r="V20" s="547"/>
      <c r="W20" s="547"/>
      <c r="X20" s="596">
        <f>IF('入力'!H18="○",X12,'入力'!C21)</f>
        <v>0</v>
      </c>
      <c r="Y20" s="596"/>
      <c r="Z20" s="596"/>
      <c r="AA20" s="596"/>
      <c r="AB20" s="23" t="s">
        <v>26</v>
      </c>
      <c r="AC20" s="23"/>
      <c r="AD20" s="596">
        <f>IF('入力'!H18="○",AD12,'入力'!D21)</f>
        <v>0</v>
      </c>
      <c r="AE20" s="596"/>
      <c r="AF20" s="596"/>
      <c r="AG20" s="596"/>
      <c r="AH20" s="23" t="s">
        <v>26</v>
      </c>
      <c r="AI20" s="596">
        <f>IF('入力'!H18="○",AI12,'入力'!E21)</f>
        <v>0</v>
      </c>
      <c r="AJ20" s="596"/>
      <c r="AK20" s="596"/>
      <c r="AL20" s="596"/>
      <c r="AM20" s="30"/>
    </row>
    <row r="21" spans="1:39" ht="12.75" customHeight="1" thickBot="1">
      <c r="A21" s="684"/>
      <c r="C21" s="599"/>
      <c r="D21" s="600"/>
      <c r="E21" s="604"/>
      <c r="F21" s="605"/>
      <c r="G21" s="605"/>
      <c r="H21" s="605"/>
      <c r="I21" s="605"/>
      <c r="J21" s="605"/>
      <c r="K21" s="605"/>
      <c r="L21" s="605"/>
      <c r="M21" s="606"/>
      <c r="N21" s="621"/>
      <c r="O21" s="622"/>
      <c r="P21" s="623"/>
      <c r="Q21" s="646"/>
      <c r="R21" s="647"/>
      <c r="S21" s="648"/>
      <c r="T21" s="608" t="s">
        <v>28</v>
      </c>
      <c r="U21" s="609"/>
      <c r="V21" s="609"/>
      <c r="W21" s="609"/>
      <c r="X21" s="590">
        <f>'入力'!C22</f>
        <v>0</v>
      </c>
      <c r="Y21" s="590"/>
      <c r="Z21" s="590"/>
      <c r="AA21" s="590"/>
      <c r="AB21" s="23" t="s">
        <v>26</v>
      </c>
      <c r="AC21" s="23"/>
      <c r="AD21" s="590">
        <f>'入力'!D22</f>
        <v>0</v>
      </c>
      <c r="AE21" s="590"/>
      <c r="AF21" s="590"/>
      <c r="AG21" s="590"/>
      <c r="AH21" s="23" t="s">
        <v>26</v>
      </c>
      <c r="AI21" s="590">
        <f>'入力'!E22</f>
        <v>0</v>
      </c>
      <c r="AJ21" s="590"/>
      <c r="AK21" s="590"/>
      <c r="AL21" s="590"/>
      <c r="AM21" s="30"/>
    </row>
    <row r="22" spans="1:39" ht="14.25" customHeight="1">
      <c r="A22" s="684"/>
      <c r="C22" s="591" t="str">
        <f>IF(O16="内･外","　注意： 内・外 …「内」は当該校の校長・教員を表す。「外」は学校長が認めた者。いずれかに○をつける。","　注意： 内・外 …「内」は当該校の校長・教員を表す。「外」は学校長が認めた者。")</f>
        <v>　注意： 内・外 …「内」は当該校の校長・教員を表す。「外」は学校長が認めた者。</v>
      </c>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row>
    <row r="23" spans="1:29" ht="11.25" customHeight="1" thickBot="1">
      <c r="A23" s="684"/>
      <c r="C23" s="8"/>
      <c r="D23" s="8"/>
      <c r="E23" s="8"/>
      <c r="F23" s="8"/>
      <c r="G23" s="8"/>
      <c r="H23" s="8"/>
      <c r="I23" s="8"/>
      <c r="J23" s="8"/>
      <c r="K23" s="8"/>
      <c r="L23" s="8"/>
      <c r="M23" s="8"/>
      <c r="N23" s="8"/>
      <c r="O23" s="8"/>
      <c r="P23" s="8"/>
      <c r="Q23" s="8"/>
      <c r="R23" s="8"/>
      <c r="S23" s="8"/>
      <c r="T23" s="8"/>
      <c r="U23" s="8"/>
      <c r="V23" s="8"/>
      <c r="W23" s="8"/>
      <c r="X23" s="8"/>
      <c r="Y23" s="8"/>
      <c r="Z23" s="18"/>
      <c r="AA23" s="18"/>
      <c r="AB23" s="18"/>
      <c r="AC23" s="18"/>
    </row>
    <row r="24" spans="1:39" ht="15" customHeight="1">
      <c r="A24" s="684"/>
      <c r="C24" s="25" t="s">
        <v>5</v>
      </c>
      <c r="D24" s="592" t="s">
        <v>7</v>
      </c>
      <c r="E24" s="593"/>
      <c r="F24" s="593"/>
      <c r="G24" s="593"/>
      <c r="H24" s="593"/>
      <c r="I24" s="594"/>
      <c r="J24" s="592" t="s">
        <v>10</v>
      </c>
      <c r="K24" s="593"/>
      <c r="L24" s="593"/>
      <c r="M24" s="593"/>
      <c r="N24" s="593"/>
      <c r="O24" s="593"/>
      <c r="P24" s="594"/>
      <c r="Q24" s="592" t="s">
        <v>6</v>
      </c>
      <c r="R24" s="594"/>
      <c r="S24" s="592" t="s">
        <v>8</v>
      </c>
      <c r="T24" s="593"/>
      <c r="U24" s="593"/>
      <c r="V24" s="593"/>
      <c r="W24" s="593"/>
      <c r="X24" s="593"/>
      <c r="Y24" s="594"/>
      <c r="Z24" s="592" t="s">
        <v>9</v>
      </c>
      <c r="AA24" s="593"/>
      <c r="AB24" s="593"/>
      <c r="AC24" s="593"/>
      <c r="AD24" s="594"/>
      <c r="AE24" s="592" t="s">
        <v>16</v>
      </c>
      <c r="AF24" s="593"/>
      <c r="AG24" s="593"/>
      <c r="AH24" s="593"/>
      <c r="AI24" s="593"/>
      <c r="AJ24" s="593"/>
      <c r="AK24" s="593"/>
      <c r="AL24" s="593"/>
      <c r="AM24" s="595"/>
    </row>
    <row r="25" spans="1:39" ht="24" customHeight="1">
      <c r="A25" s="684"/>
      <c r="C25" s="100">
        <f>IF('入力'!N41="",4,"④")</f>
        <v>4</v>
      </c>
      <c r="D25" s="584" t="str">
        <f>'入力'!C41&amp;"　"&amp;'入力'!D41</f>
        <v>　</v>
      </c>
      <c r="E25" s="585"/>
      <c r="F25" s="585"/>
      <c r="G25" s="585"/>
      <c r="H25" s="585"/>
      <c r="I25" s="586"/>
      <c r="J25" s="587" t="str">
        <f>'入力'!E41&amp;"　"&amp;'入力'!F41</f>
        <v>　</v>
      </c>
      <c r="K25" s="588"/>
      <c r="L25" s="588"/>
      <c r="M25" s="588"/>
      <c r="N25" s="588"/>
      <c r="O25" s="588"/>
      <c r="P25" s="589"/>
      <c r="Q25" s="573">
        <f>'入力'!G41</f>
        <v>0</v>
      </c>
      <c r="R25" s="574"/>
      <c r="S25" s="31" t="s">
        <v>19</v>
      </c>
      <c r="T25" s="141">
        <f>'入力'!I41</f>
        <v>0</v>
      </c>
      <c r="U25" s="114" t="s">
        <v>22</v>
      </c>
      <c r="V25" s="141">
        <f>'入力'!J41</f>
        <v>0</v>
      </c>
      <c r="W25" s="118" t="s">
        <v>23</v>
      </c>
      <c r="X25" s="141">
        <f>'入力'!K41</f>
        <v>0</v>
      </c>
      <c r="Y25" s="115" t="s">
        <v>24</v>
      </c>
      <c r="Z25" s="575">
        <f>'入力'!L41</f>
        <v>0</v>
      </c>
      <c r="AA25" s="576"/>
      <c r="AB25" s="576"/>
      <c r="AC25" s="577" t="s">
        <v>90</v>
      </c>
      <c r="AD25" s="578"/>
      <c r="AE25" s="126">
        <f>IF('入力'!$P41=0,"",'入力'!P41)</f>
      </c>
      <c r="AF25" s="128">
        <f>IF('入力'!$P41=0,"",'入力'!Q41)</f>
      </c>
      <c r="AG25" s="128">
        <f>IF('入力'!$P41=0,"",'入力'!R41)</f>
      </c>
      <c r="AH25" s="128">
        <f>IF('入力'!$P41=0,"",'入力'!S41)</f>
      </c>
      <c r="AI25" s="128">
        <f>IF('入力'!$P41=0,"",'入力'!T41)</f>
      </c>
      <c r="AJ25" s="128">
        <f>IF('入力'!$P41=0,"",'入力'!U41)</f>
      </c>
      <c r="AK25" s="128">
        <f>IF('入力'!$P41=0,"",'入力'!V41)</f>
      </c>
      <c r="AL25" s="128">
        <f>IF('入力'!$P41=0,"",'入力'!W41)</f>
      </c>
      <c r="AM25" s="129">
        <f>IF('入力'!$P41=0,"",'入力'!X41)</f>
      </c>
    </row>
    <row r="26" spans="1:39" ht="24" customHeight="1">
      <c r="A26" s="684"/>
      <c r="C26" s="4">
        <f>IF('入力'!N42="",5,"⑤")</f>
        <v>5</v>
      </c>
      <c r="D26" s="584" t="str">
        <f>'入力'!C42&amp;"　"&amp;'入力'!D42</f>
        <v>　</v>
      </c>
      <c r="E26" s="585"/>
      <c r="F26" s="585"/>
      <c r="G26" s="585"/>
      <c r="H26" s="585"/>
      <c r="I26" s="586"/>
      <c r="J26" s="587" t="str">
        <f>'入力'!E42&amp;"　"&amp;'入力'!F42</f>
        <v>　</v>
      </c>
      <c r="K26" s="588"/>
      <c r="L26" s="588"/>
      <c r="M26" s="588"/>
      <c r="N26" s="588"/>
      <c r="O26" s="588"/>
      <c r="P26" s="589"/>
      <c r="Q26" s="573">
        <f>'入力'!G42</f>
        <v>0</v>
      </c>
      <c r="R26" s="574"/>
      <c r="S26" s="31" t="s">
        <v>19</v>
      </c>
      <c r="T26" s="141">
        <f>'入力'!I42</f>
        <v>0</v>
      </c>
      <c r="U26" s="114" t="s">
        <v>22</v>
      </c>
      <c r="V26" s="141">
        <f>'入力'!J42</f>
        <v>0</v>
      </c>
      <c r="W26" s="118" t="s">
        <v>23</v>
      </c>
      <c r="X26" s="141">
        <f>'入力'!K42</f>
        <v>0</v>
      </c>
      <c r="Y26" s="115" t="s">
        <v>24</v>
      </c>
      <c r="Z26" s="575">
        <f>'入力'!L42</f>
        <v>0</v>
      </c>
      <c r="AA26" s="576"/>
      <c r="AB26" s="576"/>
      <c r="AC26" s="577" t="s">
        <v>90</v>
      </c>
      <c r="AD26" s="578"/>
      <c r="AE26" s="126">
        <f>IF('入力'!$P42=0,"",'入力'!P42)</f>
      </c>
      <c r="AF26" s="128">
        <f>IF('入力'!$P42=0,"",'入力'!Q42)</f>
      </c>
      <c r="AG26" s="128">
        <f>IF('入力'!$P42=0,"",'入力'!R42)</f>
      </c>
      <c r="AH26" s="128">
        <f>IF('入力'!$P42=0,"",'入力'!S42)</f>
      </c>
      <c r="AI26" s="128">
        <f>IF('入力'!$P42=0,"",'入力'!T42)</f>
      </c>
      <c r="AJ26" s="128">
        <f>IF('入力'!$P42=0,"",'入力'!U42)</f>
      </c>
      <c r="AK26" s="128">
        <f>IF('入力'!$P42=0,"",'入力'!V42)</f>
      </c>
      <c r="AL26" s="128">
        <f>IF('入力'!$P42=0,"",'入力'!W42)</f>
      </c>
      <c r="AM26" s="129">
        <f>IF('入力'!$P42=0,"",'入力'!X42)</f>
      </c>
    </row>
    <row r="27" spans="1:39" ht="24" customHeight="1">
      <c r="A27" s="684"/>
      <c r="C27" s="4">
        <f>IF('入力'!N43="",6,"⑥")</f>
        <v>6</v>
      </c>
      <c r="D27" s="584" t="str">
        <f>'入力'!C43&amp;"　"&amp;'入力'!D43</f>
        <v>　</v>
      </c>
      <c r="E27" s="585"/>
      <c r="F27" s="585"/>
      <c r="G27" s="585"/>
      <c r="H27" s="585"/>
      <c r="I27" s="586"/>
      <c r="J27" s="587" t="str">
        <f>'入力'!E43&amp;"　"&amp;'入力'!F43</f>
        <v>　</v>
      </c>
      <c r="K27" s="588"/>
      <c r="L27" s="588"/>
      <c r="M27" s="588"/>
      <c r="N27" s="588"/>
      <c r="O27" s="588"/>
      <c r="P27" s="589"/>
      <c r="Q27" s="573">
        <f>'入力'!G43</f>
        <v>0</v>
      </c>
      <c r="R27" s="574"/>
      <c r="S27" s="31" t="s">
        <v>19</v>
      </c>
      <c r="T27" s="141">
        <f>'入力'!I43</f>
        <v>0</v>
      </c>
      <c r="U27" s="114" t="s">
        <v>22</v>
      </c>
      <c r="V27" s="141">
        <f>'入力'!J43</f>
        <v>0</v>
      </c>
      <c r="W27" s="118" t="s">
        <v>23</v>
      </c>
      <c r="X27" s="141">
        <f>'入力'!K43</f>
        <v>0</v>
      </c>
      <c r="Y27" s="115" t="s">
        <v>24</v>
      </c>
      <c r="Z27" s="575">
        <f>'入力'!L43</f>
        <v>0</v>
      </c>
      <c r="AA27" s="576"/>
      <c r="AB27" s="576"/>
      <c r="AC27" s="577" t="s">
        <v>90</v>
      </c>
      <c r="AD27" s="578"/>
      <c r="AE27" s="126">
        <f>IF('入力'!$P43=0,"",'入力'!P43)</f>
      </c>
      <c r="AF27" s="128">
        <f>IF('入力'!$P43=0,"",'入力'!Q43)</f>
      </c>
      <c r="AG27" s="128">
        <f>IF('入力'!$P43=0,"",'入力'!R43)</f>
      </c>
      <c r="AH27" s="128">
        <f>IF('入力'!$P43=0,"",'入力'!S43)</f>
      </c>
      <c r="AI27" s="128">
        <f>IF('入力'!$P43=0,"",'入力'!T43)</f>
      </c>
      <c r="AJ27" s="128">
        <f>IF('入力'!$P43=0,"",'入力'!U43)</f>
      </c>
      <c r="AK27" s="128">
        <f>IF('入力'!$P43=0,"",'入力'!V43)</f>
      </c>
      <c r="AL27" s="128">
        <f>IF('入力'!$P43=0,"",'入力'!W43)</f>
      </c>
      <c r="AM27" s="129">
        <f>IF('入力'!$P43=0,"",'入力'!X43)</f>
      </c>
    </row>
    <row r="28" spans="1:39" ht="24" customHeight="1">
      <c r="A28" s="684"/>
      <c r="C28" s="4">
        <f>IF('入力'!N44="",7,"⑦")</f>
        <v>7</v>
      </c>
      <c r="D28" s="584" t="str">
        <f>'入力'!C44&amp;"　"&amp;'入力'!D44</f>
        <v>　</v>
      </c>
      <c r="E28" s="585"/>
      <c r="F28" s="585"/>
      <c r="G28" s="585"/>
      <c r="H28" s="585"/>
      <c r="I28" s="586"/>
      <c r="J28" s="587" t="str">
        <f>'入力'!E44&amp;"　"&amp;'入力'!F44</f>
        <v>　</v>
      </c>
      <c r="K28" s="588"/>
      <c r="L28" s="588"/>
      <c r="M28" s="588"/>
      <c r="N28" s="588"/>
      <c r="O28" s="588"/>
      <c r="P28" s="589"/>
      <c r="Q28" s="573">
        <f>'入力'!G44</f>
        <v>0</v>
      </c>
      <c r="R28" s="574"/>
      <c r="S28" s="31" t="s">
        <v>19</v>
      </c>
      <c r="T28" s="141">
        <f>'入力'!I44</f>
        <v>0</v>
      </c>
      <c r="U28" s="114" t="s">
        <v>22</v>
      </c>
      <c r="V28" s="141">
        <f>'入力'!J44</f>
        <v>0</v>
      </c>
      <c r="W28" s="118" t="s">
        <v>23</v>
      </c>
      <c r="X28" s="141">
        <f>'入力'!K44</f>
        <v>0</v>
      </c>
      <c r="Y28" s="115" t="s">
        <v>24</v>
      </c>
      <c r="Z28" s="575">
        <f>'入力'!L44</f>
        <v>0</v>
      </c>
      <c r="AA28" s="576"/>
      <c r="AB28" s="576"/>
      <c r="AC28" s="577" t="s">
        <v>90</v>
      </c>
      <c r="AD28" s="578"/>
      <c r="AE28" s="126">
        <f>IF('入力'!$P44=0,"",'入力'!P44)</f>
      </c>
      <c r="AF28" s="128">
        <f>IF('入力'!$P44=0,"",'入力'!Q44)</f>
      </c>
      <c r="AG28" s="128">
        <f>IF('入力'!$P44=0,"",'入力'!R44)</f>
      </c>
      <c r="AH28" s="128">
        <f>IF('入力'!$P44=0,"",'入力'!S44)</f>
      </c>
      <c r="AI28" s="128">
        <f>IF('入力'!$P44=0,"",'入力'!T44)</f>
      </c>
      <c r="AJ28" s="128">
        <f>IF('入力'!$P44=0,"",'入力'!U44)</f>
      </c>
      <c r="AK28" s="128">
        <f>IF('入力'!$P44=0,"",'入力'!V44)</f>
      </c>
      <c r="AL28" s="128">
        <f>IF('入力'!$P44=0,"",'入力'!W44)</f>
      </c>
      <c r="AM28" s="129">
        <f>IF('入力'!$P44=0,"",'入力'!X44)</f>
      </c>
    </row>
    <row r="29" spans="1:39" ht="24" customHeight="1">
      <c r="A29" s="684"/>
      <c r="C29" s="4">
        <f>IF('入力'!N45="",8,"⑧")</f>
        <v>8</v>
      </c>
      <c r="D29" s="584" t="str">
        <f>'入力'!C45&amp;"　"&amp;'入力'!D45</f>
        <v>　</v>
      </c>
      <c r="E29" s="585"/>
      <c r="F29" s="585"/>
      <c r="G29" s="585"/>
      <c r="H29" s="585"/>
      <c r="I29" s="586"/>
      <c r="J29" s="587" t="str">
        <f>'入力'!E45&amp;"　"&amp;'入力'!F45</f>
        <v>　</v>
      </c>
      <c r="K29" s="588"/>
      <c r="L29" s="588"/>
      <c r="M29" s="588"/>
      <c r="N29" s="588"/>
      <c r="O29" s="588"/>
      <c r="P29" s="589"/>
      <c r="Q29" s="573">
        <f>'入力'!G45</f>
        <v>0</v>
      </c>
      <c r="R29" s="574"/>
      <c r="S29" s="31" t="s">
        <v>19</v>
      </c>
      <c r="T29" s="141">
        <f>'入力'!I45</f>
        <v>0</v>
      </c>
      <c r="U29" s="114" t="s">
        <v>22</v>
      </c>
      <c r="V29" s="141">
        <f>'入力'!J45</f>
        <v>0</v>
      </c>
      <c r="W29" s="118" t="s">
        <v>23</v>
      </c>
      <c r="X29" s="141">
        <f>'入力'!K45</f>
        <v>0</v>
      </c>
      <c r="Y29" s="115" t="s">
        <v>24</v>
      </c>
      <c r="Z29" s="575">
        <f>'入力'!L45</f>
        <v>0</v>
      </c>
      <c r="AA29" s="576"/>
      <c r="AB29" s="576"/>
      <c r="AC29" s="577" t="s">
        <v>90</v>
      </c>
      <c r="AD29" s="578"/>
      <c r="AE29" s="126">
        <f>IF('入力'!$P45=0,"",'入力'!P45)</f>
      </c>
      <c r="AF29" s="128">
        <f>IF('入力'!$P45=0,"",'入力'!Q45)</f>
      </c>
      <c r="AG29" s="128">
        <f>IF('入力'!$P45=0,"",'入力'!R45)</f>
      </c>
      <c r="AH29" s="128">
        <f>IF('入力'!$P45=0,"",'入力'!S45)</f>
      </c>
      <c r="AI29" s="128">
        <f>IF('入力'!$P45=0,"",'入力'!T45)</f>
      </c>
      <c r="AJ29" s="128">
        <f>IF('入力'!$P45=0,"",'入力'!U45)</f>
      </c>
      <c r="AK29" s="128">
        <f>IF('入力'!$P45=0,"",'入力'!V45)</f>
      </c>
      <c r="AL29" s="128">
        <f>IF('入力'!$P45=0,"",'入力'!W45)</f>
      </c>
      <c r="AM29" s="129">
        <f>IF('入力'!$P45=0,"",'入力'!X45)</f>
      </c>
    </row>
    <row r="30" spans="1:39" ht="24" customHeight="1">
      <c r="A30" s="684"/>
      <c r="C30" s="4">
        <f>IF('入力'!N46="",9,"⑨")</f>
        <v>9</v>
      </c>
      <c r="D30" s="584" t="str">
        <f>'入力'!C46&amp;"　"&amp;'入力'!D46</f>
        <v>　</v>
      </c>
      <c r="E30" s="585"/>
      <c r="F30" s="585"/>
      <c r="G30" s="585"/>
      <c r="H30" s="585"/>
      <c r="I30" s="586"/>
      <c r="J30" s="587" t="str">
        <f>'入力'!E46&amp;"　"&amp;'入力'!F46</f>
        <v>　</v>
      </c>
      <c r="K30" s="588"/>
      <c r="L30" s="588"/>
      <c r="M30" s="588"/>
      <c r="N30" s="588"/>
      <c r="O30" s="588"/>
      <c r="P30" s="589"/>
      <c r="Q30" s="573">
        <f>'入力'!G46</f>
        <v>0</v>
      </c>
      <c r="R30" s="574"/>
      <c r="S30" s="31" t="s">
        <v>19</v>
      </c>
      <c r="T30" s="141">
        <f>'入力'!I46</f>
        <v>0</v>
      </c>
      <c r="U30" s="114" t="s">
        <v>22</v>
      </c>
      <c r="V30" s="141">
        <f>'入力'!J46</f>
        <v>0</v>
      </c>
      <c r="W30" s="118" t="s">
        <v>23</v>
      </c>
      <c r="X30" s="141">
        <f>'入力'!K46</f>
        <v>0</v>
      </c>
      <c r="Y30" s="115" t="s">
        <v>24</v>
      </c>
      <c r="Z30" s="575">
        <f>'入力'!L46</f>
        <v>0</v>
      </c>
      <c r="AA30" s="576"/>
      <c r="AB30" s="576"/>
      <c r="AC30" s="577" t="s">
        <v>90</v>
      </c>
      <c r="AD30" s="578"/>
      <c r="AE30" s="126">
        <f>IF('入力'!$P46=0,"",'入力'!P46)</f>
      </c>
      <c r="AF30" s="128">
        <f>IF('入力'!$P46=0,"",'入力'!Q46)</f>
      </c>
      <c r="AG30" s="128">
        <f>IF('入力'!$P46=0,"",'入力'!R46)</f>
      </c>
      <c r="AH30" s="128">
        <f>IF('入力'!$P46=0,"",'入力'!S46)</f>
      </c>
      <c r="AI30" s="128">
        <f>IF('入力'!$P46=0,"",'入力'!T46)</f>
      </c>
      <c r="AJ30" s="128">
        <f>IF('入力'!$P46=0,"",'入力'!U46)</f>
      </c>
      <c r="AK30" s="128">
        <f>IF('入力'!$P46=0,"",'入力'!V46)</f>
      </c>
      <c r="AL30" s="128">
        <f>IF('入力'!$P46=0,"",'入力'!W46)</f>
      </c>
      <c r="AM30" s="129">
        <f>IF('入力'!$P46=0,"",'入力'!X46)</f>
      </c>
    </row>
    <row r="31" spans="1:39" ht="24" customHeight="1">
      <c r="A31" s="684"/>
      <c r="C31" s="100">
        <f>IF('入力'!N47="",10,"⑩")</f>
        <v>10</v>
      </c>
      <c r="D31" s="584" t="str">
        <f>'入力'!C47&amp;"　"&amp;'入力'!D47</f>
        <v>　</v>
      </c>
      <c r="E31" s="585"/>
      <c r="F31" s="585"/>
      <c r="G31" s="585"/>
      <c r="H31" s="585"/>
      <c r="I31" s="586"/>
      <c r="J31" s="587" t="str">
        <f>'入力'!E47&amp;"　"&amp;'入力'!F47</f>
        <v>　</v>
      </c>
      <c r="K31" s="588"/>
      <c r="L31" s="588"/>
      <c r="M31" s="588"/>
      <c r="N31" s="588"/>
      <c r="O31" s="588"/>
      <c r="P31" s="589"/>
      <c r="Q31" s="573">
        <f>'入力'!G47</f>
        <v>0</v>
      </c>
      <c r="R31" s="574"/>
      <c r="S31" s="31" t="s">
        <v>19</v>
      </c>
      <c r="T31" s="141">
        <f>'入力'!I47</f>
        <v>0</v>
      </c>
      <c r="U31" s="114" t="s">
        <v>22</v>
      </c>
      <c r="V31" s="141">
        <f>'入力'!J47</f>
        <v>0</v>
      </c>
      <c r="W31" s="118" t="s">
        <v>23</v>
      </c>
      <c r="X31" s="141">
        <f>'入力'!K47</f>
        <v>0</v>
      </c>
      <c r="Y31" s="115" t="s">
        <v>24</v>
      </c>
      <c r="Z31" s="575">
        <f>'入力'!L47</f>
        <v>0</v>
      </c>
      <c r="AA31" s="576"/>
      <c r="AB31" s="576"/>
      <c r="AC31" s="577" t="s">
        <v>90</v>
      </c>
      <c r="AD31" s="578"/>
      <c r="AE31" s="126">
        <f>IF('入力'!$P47=0,"",'入力'!P47)</f>
      </c>
      <c r="AF31" s="128">
        <f>IF('入力'!$P47=0,"",'入力'!Q47)</f>
      </c>
      <c r="AG31" s="128">
        <f>IF('入力'!$P47=0,"",'入力'!R47)</f>
      </c>
      <c r="AH31" s="128">
        <f>IF('入力'!$P47=0,"",'入力'!S47)</f>
      </c>
      <c r="AI31" s="128">
        <f>IF('入力'!$P47=0,"",'入力'!T47)</f>
      </c>
      <c r="AJ31" s="128">
        <f>IF('入力'!$P47=0,"",'入力'!U47)</f>
      </c>
      <c r="AK31" s="128">
        <f>IF('入力'!$P47=0,"",'入力'!V47)</f>
      </c>
      <c r="AL31" s="128">
        <f>IF('入力'!$P47=0,"",'入力'!W47)</f>
      </c>
      <c r="AM31" s="129">
        <f>IF('入力'!$P47=0,"",'入力'!X47)</f>
      </c>
    </row>
    <row r="32" spans="1:39" ht="24" customHeight="1">
      <c r="A32" s="684"/>
      <c r="C32" s="100">
        <f>IF('入力'!N48="",11,"⑪")</f>
        <v>11</v>
      </c>
      <c r="D32" s="584" t="str">
        <f>'入力'!C48&amp;"　"&amp;'入力'!D48</f>
        <v>　</v>
      </c>
      <c r="E32" s="585"/>
      <c r="F32" s="585"/>
      <c r="G32" s="585"/>
      <c r="H32" s="585"/>
      <c r="I32" s="586"/>
      <c r="J32" s="587" t="str">
        <f>'入力'!E48&amp;"　"&amp;'入力'!F48</f>
        <v>　</v>
      </c>
      <c r="K32" s="588"/>
      <c r="L32" s="588"/>
      <c r="M32" s="588"/>
      <c r="N32" s="588"/>
      <c r="O32" s="588"/>
      <c r="P32" s="589"/>
      <c r="Q32" s="573">
        <f>'入力'!G48</f>
        <v>0</v>
      </c>
      <c r="R32" s="574"/>
      <c r="S32" s="31" t="s">
        <v>19</v>
      </c>
      <c r="T32" s="141">
        <f>'入力'!I48</f>
        <v>0</v>
      </c>
      <c r="U32" s="114" t="s">
        <v>22</v>
      </c>
      <c r="V32" s="141">
        <f>'入力'!J48</f>
        <v>0</v>
      </c>
      <c r="W32" s="118" t="s">
        <v>23</v>
      </c>
      <c r="X32" s="141">
        <f>'入力'!K48</f>
        <v>0</v>
      </c>
      <c r="Y32" s="115" t="s">
        <v>24</v>
      </c>
      <c r="Z32" s="575">
        <f>'入力'!L48</f>
        <v>0</v>
      </c>
      <c r="AA32" s="576"/>
      <c r="AB32" s="576"/>
      <c r="AC32" s="577" t="s">
        <v>90</v>
      </c>
      <c r="AD32" s="578"/>
      <c r="AE32" s="123">
        <f>IF('入力'!$P48=0,"",'入力'!P48)</f>
      </c>
      <c r="AF32" s="124">
        <f>IF('入力'!$P48=0,"",'入力'!Q48)</f>
      </c>
      <c r="AG32" s="124">
        <f>IF('入力'!$P48=0,"",'入力'!R48)</f>
      </c>
      <c r="AH32" s="124">
        <f>IF('入力'!$P48=0,"",'入力'!S48)</f>
      </c>
      <c r="AI32" s="124">
        <f>IF('入力'!$P48=0,"",'入力'!T48)</f>
      </c>
      <c r="AJ32" s="124">
        <f>IF('入力'!$P48=0,"",'入力'!U48)</f>
      </c>
      <c r="AK32" s="124">
        <f>IF('入力'!$P48=0,"",'入力'!V48)</f>
      </c>
      <c r="AL32" s="124">
        <f>IF('入力'!$P48=0,"",'入力'!W48)</f>
      </c>
      <c r="AM32" s="125">
        <f>IF('入力'!$P48=0,"",'入力'!X48)</f>
      </c>
    </row>
    <row r="33" spans="1:39" ht="24" customHeight="1">
      <c r="A33" s="684"/>
      <c r="C33" s="100">
        <f>IF('入力'!N49="",12,"⑫")</f>
        <v>12</v>
      </c>
      <c r="D33" s="584" t="str">
        <f>'入力'!C49&amp;"　"&amp;'入力'!D49</f>
        <v>　</v>
      </c>
      <c r="E33" s="585"/>
      <c r="F33" s="585"/>
      <c r="G33" s="585"/>
      <c r="H33" s="585"/>
      <c r="I33" s="586"/>
      <c r="J33" s="587" t="str">
        <f>'入力'!E49&amp;"　"&amp;'入力'!F49</f>
        <v>　</v>
      </c>
      <c r="K33" s="588"/>
      <c r="L33" s="588"/>
      <c r="M33" s="588"/>
      <c r="N33" s="588"/>
      <c r="O33" s="588"/>
      <c r="P33" s="589"/>
      <c r="Q33" s="573">
        <f>'入力'!G49</f>
        <v>0</v>
      </c>
      <c r="R33" s="574"/>
      <c r="S33" s="31" t="s">
        <v>19</v>
      </c>
      <c r="T33" s="141">
        <f>'入力'!I49</f>
        <v>0</v>
      </c>
      <c r="U33" s="114" t="s">
        <v>22</v>
      </c>
      <c r="V33" s="141">
        <f>'入力'!J49</f>
        <v>0</v>
      </c>
      <c r="W33" s="118" t="s">
        <v>23</v>
      </c>
      <c r="X33" s="141">
        <f>'入力'!K49</f>
        <v>0</v>
      </c>
      <c r="Y33" s="115" t="s">
        <v>24</v>
      </c>
      <c r="Z33" s="575">
        <f>'入力'!L49</f>
        <v>0</v>
      </c>
      <c r="AA33" s="576"/>
      <c r="AB33" s="576"/>
      <c r="AC33" s="577" t="s">
        <v>90</v>
      </c>
      <c r="AD33" s="578"/>
      <c r="AE33" s="123">
        <f>IF('入力'!$P49=0,"",'入力'!P49)</f>
      </c>
      <c r="AF33" s="124">
        <f>IF('入力'!$P49=0,"",'入力'!Q49)</f>
      </c>
      <c r="AG33" s="124">
        <f>IF('入力'!$P49=0,"",'入力'!R49)</f>
      </c>
      <c r="AH33" s="124">
        <f>IF('入力'!$P49=0,"",'入力'!S49)</f>
      </c>
      <c r="AI33" s="124">
        <f>IF('入力'!$P49=0,"",'入力'!T49)</f>
      </c>
      <c r="AJ33" s="124">
        <f>IF('入力'!$P49=0,"",'入力'!U49)</f>
      </c>
      <c r="AK33" s="124">
        <f>IF('入力'!$P49=0,"",'入力'!V49)</f>
      </c>
      <c r="AL33" s="124">
        <f>IF('入力'!$P49=0,"",'入力'!W49)</f>
      </c>
      <c r="AM33" s="125">
        <f>IF('入力'!$P49=0,"",'入力'!X49)</f>
      </c>
    </row>
    <row r="34" spans="1:39" ht="24" customHeight="1">
      <c r="A34" s="684"/>
      <c r="C34" s="100">
        <f>IF('入力'!N50="",13,"⑬")</f>
        <v>13</v>
      </c>
      <c r="D34" s="584" t="str">
        <f>'入力'!C50&amp;"　"&amp;'入力'!D50</f>
        <v>　</v>
      </c>
      <c r="E34" s="585"/>
      <c r="F34" s="585"/>
      <c r="G34" s="585"/>
      <c r="H34" s="585"/>
      <c r="I34" s="586"/>
      <c r="J34" s="587" t="str">
        <f>'入力'!E50&amp;"　"&amp;'入力'!F50</f>
        <v>　</v>
      </c>
      <c r="K34" s="588"/>
      <c r="L34" s="588"/>
      <c r="M34" s="588"/>
      <c r="N34" s="588"/>
      <c r="O34" s="588"/>
      <c r="P34" s="589"/>
      <c r="Q34" s="573">
        <f>'入力'!G50</f>
        <v>0</v>
      </c>
      <c r="R34" s="574"/>
      <c r="S34" s="31" t="s">
        <v>19</v>
      </c>
      <c r="T34" s="141">
        <f>'入力'!I50</f>
        <v>0</v>
      </c>
      <c r="U34" s="114" t="s">
        <v>22</v>
      </c>
      <c r="V34" s="141">
        <f>'入力'!J50</f>
        <v>0</v>
      </c>
      <c r="W34" s="118" t="s">
        <v>23</v>
      </c>
      <c r="X34" s="141">
        <f>'入力'!K50</f>
        <v>0</v>
      </c>
      <c r="Y34" s="115" t="s">
        <v>24</v>
      </c>
      <c r="Z34" s="575">
        <f>'入力'!L50</f>
        <v>0</v>
      </c>
      <c r="AA34" s="576"/>
      <c r="AB34" s="576"/>
      <c r="AC34" s="577" t="s">
        <v>90</v>
      </c>
      <c r="AD34" s="578"/>
      <c r="AE34" s="123">
        <f>IF('入力'!$P50=0,"",'入力'!P50)</f>
      </c>
      <c r="AF34" s="124">
        <f>IF('入力'!$P50=0,"",'入力'!Q50)</f>
      </c>
      <c r="AG34" s="124">
        <f>IF('入力'!$P50=0,"",'入力'!R50)</f>
      </c>
      <c r="AH34" s="124">
        <f>IF('入力'!$P50=0,"",'入力'!S50)</f>
      </c>
      <c r="AI34" s="124">
        <f>IF('入力'!$P50=0,"",'入力'!T50)</f>
      </c>
      <c r="AJ34" s="124">
        <f>IF('入力'!$P50=0,"",'入力'!U50)</f>
      </c>
      <c r="AK34" s="124">
        <f>IF('入力'!$P50=0,"",'入力'!V50)</f>
      </c>
      <c r="AL34" s="124">
        <f>IF('入力'!$P50=0,"",'入力'!W50)</f>
      </c>
      <c r="AM34" s="125">
        <f>IF('入力'!$P50=0,"",'入力'!X50)</f>
      </c>
    </row>
    <row r="35" spans="1:39" ht="24" customHeight="1">
      <c r="A35" s="684"/>
      <c r="C35" s="100">
        <f>IF('入力'!N51="",14,"⑭")</f>
        <v>14</v>
      </c>
      <c r="D35" s="584" t="str">
        <f>'入力'!C51&amp;"　"&amp;'入力'!D51</f>
        <v>　</v>
      </c>
      <c r="E35" s="585"/>
      <c r="F35" s="585"/>
      <c r="G35" s="585"/>
      <c r="H35" s="585"/>
      <c r="I35" s="586"/>
      <c r="J35" s="587" t="str">
        <f>'入力'!E51&amp;"　"&amp;'入力'!F51</f>
        <v>　</v>
      </c>
      <c r="K35" s="588"/>
      <c r="L35" s="588"/>
      <c r="M35" s="588"/>
      <c r="N35" s="588"/>
      <c r="O35" s="588"/>
      <c r="P35" s="589"/>
      <c r="Q35" s="573">
        <f>'入力'!G51</f>
        <v>0</v>
      </c>
      <c r="R35" s="574"/>
      <c r="S35" s="31" t="s">
        <v>19</v>
      </c>
      <c r="T35" s="141">
        <f>'入力'!I51</f>
        <v>0</v>
      </c>
      <c r="U35" s="114" t="s">
        <v>22</v>
      </c>
      <c r="V35" s="141">
        <f>'入力'!J51</f>
        <v>0</v>
      </c>
      <c r="W35" s="118" t="s">
        <v>23</v>
      </c>
      <c r="X35" s="141">
        <f>'入力'!K51</f>
        <v>0</v>
      </c>
      <c r="Y35" s="115" t="s">
        <v>24</v>
      </c>
      <c r="Z35" s="575">
        <f>'入力'!L51</f>
        <v>0</v>
      </c>
      <c r="AA35" s="576"/>
      <c r="AB35" s="576"/>
      <c r="AC35" s="577" t="s">
        <v>90</v>
      </c>
      <c r="AD35" s="578"/>
      <c r="AE35" s="127">
        <f>IF('入力'!$P51=0,"",'入力'!P51)</f>
      </c>
      <c r="AF35" s="124">
        <f>IF('入力'!$P51=0,"",'入力'!Q51)</f>
      </c>
      <c r="AG35" s="124">
        <f>IF('入力'!$P51=0,"",'入力'!R51)</f>
      </c>
      <c r="AH35" s="124">
        <f>IF('入力'!$P51=0,"",'入力'!S51)</f>
      </c>
      <c r="AI35" s="124">
        <f>IF('入力'!$P51=0,"",'入力'!T51)</f>
      </c>
      <c r="AJ35" s="124">
        <f>IF('入力'!$P51=0,"",'入力'!U51)</f>
      </c>
      <c r="AK35" s="124">
        <f>IF('入力'!$P51=0,"",'入力'!V51)</f>
      </c>
      <c r="AL35" s="124">
        <f>IF('入力'!$P51=0,"",'入力'!W51)</f>
      </c>
      <c r="AM35" s="125">
        <f>IF('入力'!$P51=0,"",'入力'!X51)</f>
      </c>
    </row>
    <row r="36" spans="1:39" ht="24" customHeight="1">
      <c r="A36" s="684"/>
      <c r="C36" s="100">
        <f>IF('入力'!N52="",15,"⑮")</f>
        <v>15</v>
      </c>
      <c r="D36" s="584" t="str">
        <f>'入力'!C52&amp;"　"&amp;'入力'!D52</f>
        <v>　</v>
      </c>
      <c r="E36" s="585"/>
      <c r="F36" s="585"/>
      <c r="G36" s="585"/>
      <c r="H36" s="585"/>
      <c r="I36" s="586"/>
      <c r="J36" s="587" t="str">
        <f>'入力'!E52&amp;"　"&amp;'入力'!F52</f>
        <v>　</v>
      </c>
      <c r="K36" s="588"/>
      <c r="L36" s="588"/>
      <c r="M36" s="588"/>
      <c r="N36" s="588"/>
      <c r="O36" s="588"/>
      <c r="P36" s="589"/>
      <c r="Q36" s="573">
        <f>'入力'!G52</f>
        <v>0</v>
      </c>
      <c r="R36" s="574"/>
      <c r="S36" s="31" t="s">
        <v>19</v>
      </c>
      <c r="T36" s="141">
        <f>'入力'!I52</f>
        <v>0</v>
      </c>
      <c r="U36" s="114" t="s">
        <v>22</v>
      </c>
      <c r="V36" s="141">
        <f>'入力'!J52</f>
        <v>0</v>
      </c>
      <c r="W36" s="118" t="s">
        <v>23</v>
      </c>
      <c r="X36" s="141">
        <f>'入力'!K52</f>
        <v>0</v>
      </c>
      <c r="Y36" s="115" t="s">
        <v>24</v>
      </c>
      <c r="Z36" s="575">
        <f>'入力'!L52</f>
        <v>0</v>
      </c>
      <c r="AA36" s="576"/>
      <c r="AB36" s="576"/>
      <c r="AC36" s="577" t="s">
        <v>90</v>
      </c>
      <c r="AD36" s="578"/>
      <c r="AE36" s="126">
        <f>IF('入力'!$P52=0,"",'入力'!P52)</f>
      </c>
      <c r="AF36" s="124">
        <f>IF('入力'!$P52=0,"",'入力'!Q52)</f>
      </c>
      <c r="AG36" s="124">
        <f>IF('入力'!$P52=0,"",'入力'!R52)</f>
      </c>
      <c r="AH36" s="124">
        <f>IF('入力'!$P52=0,"",'入力'!S52)</f>
      </c>
      <c r="AI36" s="124">
        <f>IF('入力'!$P52=0,"",'入力'!T52)</f>
      </c>
      <c r="AJ36" s="124">
        <f>IF('入力'!$P52=0,"",'入力'!U52)</f>
      </c>
      <c r="AK36" s="124">
        <f>IF('入力'!$P52=0,"",'入力'!V52)</f>
      </c>
      <c r="AL36" s="124">
        <f>IF('入力'!$P52=0,"",'入力'!W52)</f>
      </c>
      <c r="AM36" s="125">
        <f>IF('入力'!$P52=0,"",'入力'!X52)</f>
      </c>
    </row>
    <row r="37" spans="1:39" ht="24" customHeight="1">
      <c r="A37" s="684"/>
      <c r="C37" s="100">
        <f>IF('入力'!N53="",16,"⑯")</f>
        <v>16</v>
      </c>
      <c r="D37" s="584" t="str">
        <f>'入力'!C53&amp;"　"&amp;'入力'!D53</f>
        <v>　</v>
      </c>
      <c r="E37" s="585"/>
      <c r="F37" s="585"/>
      <c r="G37" s="585"/>
      <c r="H37" s="585"/>
      <c r="I37" s="586"/>
      <c r="J37" s="587" t="str">
        <f>'入力'!E53&amp;"　"&amp;'入力'!F53</f>
        <v>　</v>
      </c>
      <c r="K37" s="588"/>
      <c r="L37" s="588"/>
      <c r="M37" s="588"/>
      <c r="N37" s="588"/>
      <c r="O37" s="588"/>
      <c r="P37" s="589"/>
      <c r="Q37" s="573">
        <f>'入力'!G53</f>
        <v>0</v>
      </c>
      <c r="R37" s="574"/>
      <c r="S37" s="31" t="s">
        <v>19</v>
      </c>
      <c r="T37" s="141">
        <f>'入力'!I53</f>
        <v>0</v>
      </c>
      <c r="U37" s="114" t="s">
        <v>22</v>
      </c>
      <c r="V37" s="141">
        <f>'入力'!J53</f>
        <v>0</v>
      </c>
      <c r="W37" s="118" t="s">
        <v>23</v>
      </c>
      <c r="X37" s="141">
        <f>'入力'!K53</f>
        <v>0</v>
      </c>
      <c r="Y37" s="115" t="s">
        <v>24</v>
      </c>
      <c r="Z37" s="575">
        <f>'入力'!L53</f>
        <v>0</v>
      </c>
      <c r="AA37" s="576"/>
      <c r="AB37" s="576"/>
      <c r="AC37" s="577" t="s">
        <v>90</v>
      </c>
      <c r="AD37" s="578"/>
      <c r="AE37" s="123">
        <f>IF('入力'!$P53=0,"",'入力'!P53)</f>
      </c>
      <c r="AF37" s="124">
        <f>IF('入力'!$P53=0,"",'入力'!Q53)</f>
      </c>
      <c r="AG37" s="124">
        <f>IF('入力'!$P53=0,"",'入力'!R53)</f>
      </c>
      <c r="AH37" s="124">
        <f>IF('入力'!$P53=0,"",'入力'!S53)</f>
      </c>
      <c r="AI37" s="124">
        <f>IF('入力'!$P53=0,"",'入力'!T53)</f>
      </c>
      <c r="AJ37" s="124">
        <f>IF('入力'!$P53=0,"",'入力'!U53)</f>
      </c>
      <c r="AK37" s="124">
        <f>IF('入力'!$P53=0,"",'入力'!V53)</f>
      </c>
      <c r="AL37" s="124">
        <f>IF('入力'!$P53=0,"",'入力'!W53)</f>
      </c>
      <c r="AM37" s="125">
        <f>IF('入力'!$P53=0,"",'入力'!X53)</f>
      </c>
    </row>
    <row r="38" spans="1:39" ht="24" customHeight="1">
      <c r="A38" s="684"/>
      <c r="C38" s="100">
        <f>IF('入力'!N54="",17,"⑰")</f>
        <v>17</v>
      </c>
      <c r="D38" s="584" t="str">
        <f>'入力'!C54&amp;"　"&amp;'入力'!D54</f>
        <v>　</v>
      </c>
      <c r="E38" s="585"/>
      <c r="F38" s="585"/>
      <c r="G38" s="585"/>
      <c r="H38" s="585"/>
      <c r="I38" s="586"/>
      <c r="J38" s="587" t="str">
        <f>'入力'!E54&amp;"　"&amp;'入力'!F54</f>
        <v>　</v>
      </c>
      <c r="K38" s="588"/>
      <c r="L38" s="588"/>
      <c r="M38" s="588"/>
      <c r="N38" s="588"/>
      <c r="O38" s="588"/>
      <c r="P38" s="589"/>
      <c r="Q38" s="573">
        <f>'入力'!G54</f>
        <v>0</v>
      </c>
      <c r="R38" s="574"/>
      <c r="S38" s="31" t="s">
        <v>19</v>
      </c>
      <c r="T38" s="141">
        <f>'入力'!I54</f>
        <v>0</v>
      </c>
      <c r="U38" s="114" t="s">
        <v>22</v>
      </c>
      <c r="V38" s="141">
        <f>'入力'!J54</f>
        <v>0</v>
      </c>
      <c r="W38" s="118" t="s">
        <v>23</v>
      </c>
      <c r="X38" s="141">
        <f>'入力'!K54</f>
        <v>0</v>
      </c>
      <c r="Y38" s="115" t="s">
        <v>24</v>
      </c>
      <c r="Z38" s="575">
        <f>'入力'!L54</f>
        <v>0</v>
      </c>
      <c r="AA38" s="576"/>
      <c r="AB38" s="576"/>
      <c r="AC38" s="577" t="s">
        <v>90</v>
      </c>
      <c r="AD38" s="578"/>
      <c r="AE38" s="123">
        <f>IF('入力'!$P54=0,"",'入力'!P54)</f>
      </c>
      <c r="AF38" s="124">
        <f>IF('入力'!$P54=0,"",'入力'!Q54)</f>
      </c>
      <c r="AG38" s="124">
        <f>IF('入力'!$P54=0,"",'入力'!R54)</f>
      </c>
      <c r="AH38" s="124">
        <f>IF('入力'!$P54=0,"",'入力'!S54)</f>
      </c>
      <c r="AI38" s="124">
        <f>IF('入力'!$P54=0,"",'入力'!T54)</f>
      </c>
      <c r="AJ38" s="124">
        <f>IF('入力'!$P54=0,"",'入力'!U54)</f>
      </c>
      <c r="AK38" s="124">
        <f>IF('入力'!$P54=0,"",'入力'!V54)</f>
      </c>
      <c r="AL38" s="124">
        <f>IF('入力'!$P54=0,"",'入力'!W54)</f>
      </c>
      <c r="AM38" s="125">
        <f>IF('入力'!$P54=0,"",'入力'!X54)</f>
      </c>
    </row>
    <row r="39" spans="1:39" ht="24" customHeight="1" thickBot="1">
      <c r="A39" s="684"/>
      <c r="C39" s="100">
        <f>IF('入力'!N55="",18,"⑱")</f>
        <v>18</v>
      </c>
      <c r="D39" s="567" t="str">
        <f>'入力'!C55&amp;"　"&amp;'入力'!D55</f>
        <v>　</v>
      </c>
      <c r="E39" s="568"/>
      <c r="F39" s="568"/>
      <c r="G39" s="568"/>
      <c r="H39" s="568"/>
      <c r="I39" s="569"/>
      <c r="J39" s="570" t="str">
        <f>'入力'!E55&amp;"　"&amp;'入力'!F55</f>
        <v>　</v>
      </c>
      <c r="K39" s="571"/>
      <c r="L39" s="571"/>
      <c r="M39" s="571"/>
      <c r="N39" s="571"/>
      <c r="O39" s="571"/>
      <c r="P39" s="572"/>
      <c r="Q39" s="573">
        <f>'入力'!G55</f>
        <v>0</v>
      </c>
      <c r="R39" s="574"/>
      <c r="S39" s="31" t="s">
        <v>19</v>
      </c>
      <c r="T39" s="141">
        <f>'入力'!I55</f>
        <v>0</v>
      </c>
      <c r="U39" s="114" t="s">
        <v>22</v>
      </c>
      <c r="V39" s="141">
        <f>'入力'!J55</f>
        <v>0</v>
      </c>
      <c r="W39" s="118" t="s">
        <v>23</v>
      </c>
      <c r="X39" s="141">
        <f>'入力'!K55</f>
        <v>0</v>
      </c>
      <c r="Y39" s="115" t="s">
        <v>24</v>
      </c>
      <c r="Z39" s="575">
        <f>'入力'!L55</f>
        <v>0</v>
      </c>
      <c r="AA39" s="576"/>
      <c r="AB39" s="576"/>
      <c r="AC39" s="577" t="s">
        <v>90</v>
      </c>
      <c r="AD39" s="578"/>
      <c r="AE39" s="120">
        <f>IF('入力'!$P55=0,"",'入力'!P55)</f>
      </c>
      <c r="AF39" s="121">
        <f>IF('入力'!$P55=0,"",'入力'!Q55)</f>
      </c>
      <c r="AG39" s="121">
        <f>IF('入力'!$P55=0,"",'入力'!R55)</f>
      </c>
      <c r="AH39" s="121">
        <f>IF('入力'!$P55=0,"",'入力'!S55)</f>
      </c>
      <c r="AI39" s="121">
        <f>IF('入力'!$P55=0,"",'入力'!T55)</f>
      </c>
      <c r="AJ39" s="121">
        <f>IF('入力'!$P55=0,"",'入力'!U55)</f>
      </c>
      <c r="AK39" s="121">
        <f>IF('入力'!$P55=0,"",'入力'!V55)</f>
      </c>
      <c r="AL39" s="121">
        <f>IF('入力'!$P55=0,"",'入力'!W55)</f>
      </c>
      <c r="AM39" s="122">
        <f>IF('入力'!$P55=0,"",'入力'!X55)</f>
      </c>
    </row>
    <row r="40" spans="1:39" ht="24" customHeight="1" thickBot="1">
      <c r="A40" s="684"/>
      <c r="C40" s="579" t="s">
        <v>15</v>
      </c>
      <c r="D40" s="579"/>
      <c r="E40" s="579"/>
      <c r="F40" s="579"/>
      <c r="G40" s="579"/>
      <c r="H40" s="579"/>
      <c r="I40" s="579"/>
      <c r="J40" s="579"/>
      <c r="K40" s="579"/>
      <c r="L40" s="579"/>
      <c r="M40" s="580"/>
      <c r="N40" s="581" t="s">
        <v>17</v>
      </c>
      <c r="O40" s="582"/>
      <c r="P40" s="582"/>
      <c r="Q40" s="582"/>
      <c r="R40" s="582"/>
      <c r="S40" s="582"/>
      <c r="T40" s="582"/>
      <c r="U40" s="582"/>
      <c r="V40" s="582"/>
      <c r="W40" s="582"/>
      <c r="X40" s="582"/>
      <c r="Y40" s="582"/>
      <c r="Z40" s="582"/>
      <c r="AA40" s="582"/>
      <c r="AB40" s="582"/>
      <c r="AC40" s="582"/>
      <c r="AD40" s="583"/>
      <c r="AE40" s="119">
        <f>IF('入力'!$P38=0,"",'入力'!P38)</f>
      </c>
      <c r="AF40" s="32">
        <f>IF('入力'!$P38=0,"",'入力'!Q38)</f>
      </c>
      <c r="AG40" s="32">
        <f>IF('入力'!$P38=0,"",'入力'!R38)</f>
      </c>
      <c r="AH40" s="32">
        <f>IF('入力'!$P38=0,"",'入力'!S38)</f>
      </c>
      <c r="AI40" s="32">
        <f>IF('入力'!$P38=0,"",'入力'!T38)</f>
      </c>
      <c r="AJ40" s="32">
        <f>IF('入力'!$P38=0,"",'入力'!U38)</f>
      </c>
      <c r="AK40" s="32">
        <f>IF('入力'!$P38=0,"",'入力'!V38)</f>
      </c>
      <c r="AL40" s="32">
        <f>IF('入力'!$P38=0,"",'入力'!W38)</f>
      </c>
      <c r="AM40" s="33">
        <f>IF('入力'!$P38=0,"",'入力'!X38)</f>
      </c>
    </row>
    <row r="41" spans="1:39" ht="30" customHeight="1">
      <c r="A41" s="684"/>
      <c r="C41" s="16"/>
      <c r="D41" s="16"/>
      <c r="E41" s="16"/>
      <c r="F41" s="16"/>
      <c r="G41" s="16"/>
      <c r="H41" s="16"/>
      <c r="I41" s="16"/>
      <c r="J41" s="16"/>
      <c r="K41" s="16"/>
      <c r="L41" s="16"/>
      <c r="M41" s="16"/>
      <c r="N41" s="94"/>
      <c r="O41" s="94"/>
      <c r="P41" s="109"/>
      <c r="Q41" s="27"/>
      <c r="R41" s="27"/>
      <c r="S41" s="27"/>
      <c r="T41" s="27"/>
      <c r="U41" s="27"/>
      <c r="V41" s="27"/>
      <c r="W41" s="27"/>
      <c r="X41" s="27"/>
      <c r="Y41" s="27"/>
      <c r="Z41" s="27"/>
      <c r="AA41" s="27"/>
      <c r="AB41" s="27"/>
      <c r="AC41" s="27"/>
      <c r="AD41" s="28"/>
      <c r="AE41" s="10"/>
      <c r="AF41" s="10"/>
      <c r="AG41" s="10"/>
      <c r="AH41" s="10"/>
      <c r="AI41" s="10"/>
      <c r="AJ41" s="10"/>
      <c r="AK41" s="10"/>
      <c r="AL41" s="10"/>
      <c r="AM41" s="10"/>
    </row>
    <row r="42" spans="1:40" ht="19.5" customHeight="1">
      <c r="A42" s="684"/>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row>
    <row r="43" spans="1:39" ht="27.75" customHeight="1">
      <c r="A43" s="684"/>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row>
    <row r="44" spans="1:39" ht="10.5" customHeight="1">
      <c r="A44" s="684"/>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row>
    <row r="45" spans="1:39" ht="24.75" customHeight="1">
      <c r="A45" s="684"/>
      <c r="C45" s="11"/>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c r="AL45" s="564"/>
      <c r="AM45" s="564"/>
    </row>
    <row r="46" spans="1:40" ht="30" customHeight="1">
      <c r="A46" s="684"/>
      <c r="C46" s="565"/>
      <c r="D46" s="565"/>
      <c r="E46" s="565"/>
      <c r="F46" s="565"/>
      <c r="G46" s="565"/>
      <c r="H46" s="565"/>
      <c r="I46" s="565"/>
      <c r="J46" s="565"/>
      <c r="K46" s="565"/>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row>
    <row r="47" spans="1:39" ht="28.5" customHeight="1">
      <c r="A47" s="684"/>
      <c r="C47" s="561"/>
      <c r="D47" s="561"/>
      <c r="E47" s="561"/>
      <c r="F47" s="561"/>
      <c r="G47" s="561"/>
      <c r="H47" s="554"/>
      <c r="I47" s="554"/>
      <c r="J47" s="5"/>
      <c r="K47" s="5"/>
      <c r="L47" s="5"/>
      <c r="M47" s="561"/>
      <c r="N47" s="561"/>
      <c r="O47" s="561"/>
      <c r="P47" s="561"/>
      <c r="Q47" s="561"/>
      <c r="R47" s="561"/>
      <c r="S47" s="561"/>
      <c r="T47" s="561"/>
      <c r="U47" s="554"/>
      <c r="V47" s="554"/>
      <c r="W47" s="546"/>
      <c r="X47" s="546"/>
      <c r="Y47" s="5"/>
      <c r="AB47" s="561"/>
      <c r="AC47" s="561"/>
      <c r="AD47" s="561"/>
      <c r="AE47" s="561"/>
      <c r="AF47" s="561"/>
      <c r="AG47" s="561"/>
      <c r="AH47" s="561"/>
      <c r="AI47" s="561"/>
      <c r="AJ47" s="554"/>
      <c r="AK47" s="554"/>
      <c r="AL47" s="546"/>
      <c r="AM47" s="546"/>
    </row>
    <row r="48" spans="1:39" ht="18" customHeight="1">
      <c r="A48" s="684"/>
      <c r="C48" s="555"/>
      <c r="D48" s="555"/>
      <c r="E48" s="555"/>
      <c r="F48" s="555"/>
      <c r="G48" s="555"/>
      <c r="H48" s="29"/>
      <c r="I48" s="29"/>
      <c r="J48" s="29"/>
      <c r="K48" s="29"/>
      <c r="L48" s="29"/>
      <c r="M48" s="556"/>
      <c r="N48" s="556"/>
      <c r="O48" s="556"/>
      <c r="P48" s="556"/>
      <c r="Q48" s="556"/>
      <c r="R48" s="556"/>
      <c r="S48" s="556"/>
      <c r="T48" s="556"/>
      <c r="U48" s="11"/>
      <c r="V48" s="11"/>
      <c r="W48" s="5"/>
      <c r="X48" s="5"/>
      <c r="Y48" s="5"/>
      <c r="AB48" s="556"/>
      <c r="AC48" s="556"/>
      <c r="AD48" s="556"/>
      <c r="AE48" s="556"/>
      <c r="AF48" s="556"/>
      <c r="AG48" s="556"/>
      <c r="AH48" s="556"/>
      <c r="AI48" s="556"/>
      <c r="AJ48" s="556"/>
      <c r="AK48" s="64"/>
      <c r="AL48" s="6"/>
      <c r="AM48" s="6"/>
    </row>
    <row r="49" spans="1:39" ht="18" customHeight="1">
      <c r="A49" s="684"/>
      <c r="B49" s="10"/>
      <c r="C49" s="557"/>
      <c r="D49" s="557"/>
      <c r="E49" s="557"/>
      <c r="F49" s="558"/>
      <c r="G49" s="558"/>
      <c r="H49" s="139"/>
      <c r="I49" s="22"/>
      <c r="J49" s="22"/>
      <c r="K49" s="22"/>
      <c r="L49" s="10"/>
      <c r="M49" s="559"/>
      <c r="N49" s="559"/>
      <c r="O49" s="559"/>
      <c r="P49" s="559"/>
      <c r="Q49" s="559"/>
      <c r="R49" s="559"/>
      <c r="S49" s="559"/>
      <c r="T49" s="559"/>
      <c r="U49" s="140"/>
      <c r="V49" s="140"/>
      <c r="W49" s="23"/>
      <c r="X49" s="23"/>
      <c r="Y49" s="10"/>
      <c r="Z49" s="10"/>
      <c r="AA49" s="10"/>
      <c r="AB49" s="560"/>
      <c r="AC49" s="560"/>
      <c r="AD49" s="560"/>
      <c r="AE49" s="560"/>
      <c r="AF49" s="560"/>
      <c r="AG49" s="560"/>
      <c r="AH49" s="560"/>
      <c r="AI49" s="560"/>
      <c r="AJ49" s="560"/>
      <c r="AK49" s="23"/>
      <c r="AL49" s="23"/>
      <c r="AM49" s="5"/>
    </row>
    <row r="50" spans="1:40" ht="18" customHeight="1">
      <c r="A50" s="684"/>
      <c r="B50" s="10"/>
      <c r="C50" s="18"/>
      <c r="D50" s="549"/>
      <c r="E50" s="549"/>
      <c r="F50" s="549"/>
      <c r="G50" s="549"/>
      <c r="H50" s="549"/>
      <c r="I50" s="549"/>
      <c r="J50" s="3"/>
      <c r="K50" s="23"/>
      <c r="L50" s="23"/>
      <c r="M50" s="553"/>
      <c r="N50" s="553"/>
      <c r="O50" s="553"/>
      <c r="P50" s="549"/>
      <c r="Q50" s="549"/>
      <c r="R50" s="549"/>
      <c r="S50" s="549"/>
      <c r="T50" s="549"/>
      <c r="U50" s="549"/>
      <c r="V50" s="549"/>
      <c r="W50" s="550"/>
      <c r="X50" s="550"/>
      <c r="Y50" s="23"/>
      <c r="Z50" s="10"/>
      <c r="AA50" s="10"/>
      <c r="AB50" s="551"/>
      <c r="AC50" s="551"/>
      <c r="AD50" s="551"/>
      <c r="AE50" s="549"/>
      <c r="AF50" s="549"/>
      <c r="AG50" s="549"/>
      <c r="AH50" s="549"/>
      <c r="AI50" s="549"/>
      <c r="AJ50" s="549"/>
      <c r="AK50" s="549"/>
      <c r="AL50" s="549"/>
      <c r="AM50" s="546"/>
      <c r="AN50" s="546"/>
    </row>
    <row r="51" spans="1:40" ht="18.75" customHeight="1">
      <c r="A51" s="684"/>
      <c r="B51" s="10"/>
      <c r="C51" s="23"/>
      <c r="D51" s="23"/>
      <c r="E51" s="23"/>
      <c r="F51" s="23"/>
      <c r="G51" s="23"/>
      <c r="H51" s="23"/>
      <c r="I51" s="23"/>
      <c r="J51" s="23"/>
      <c r="K51" s="81"/>
      <c r="L51" s="23"/>
      <c r="M51" s="23"/>
      <c r="N51" s="547"/>
      <c r="O51" s="547"/>
      <c r="P51" s="547"/>
      <c r="Q51" s="81"/>
      <c r="R51" s="81"/>
      <c r="S51" s="81"/>
      <c r="T51" s="81"/>
      <c r="U51" s="547"/>
      <c r="V51" s="547"/>
      <c r="W51" s="547"/>
      <c r="X51" s="547"/>
      <c r="Y51" s="547"/>
      <c r="Z51" s="547"/>
      <c r="AA51" s="10"/>
      <c r="AB51" s="548"/>
      <c r="AC51" s="548"/>
      <c r="AD51" s="548"/>
      <c r="AE51" s="548"/>
      <c r="AF51" s="548"/>
      <c r="AG51" s="548"/>
      <c r="AH51" s="548"/>
      <c r="AI51" s="548"/>
      <c r="AJ51" s="548"/>
      <c r="AK51" s="548"/>
      <c r="AL51" s="548"/>
      <c r="AM51" s="547"/>
      <c r="AN51" s="547"/>
    </row>
    <row r="55" ht="13.5" customHeight="1"/>
    <row r="57" spans="28:39" ht="13.5">
      <c r="AB57" s="23"/>
      <c r="AC57" s="23"/>
      <c r="AD57" s="547"/>
      <c r="AE57" s="547"/>
      <c r="AF57" s="547"/>
      <c r="AG57" s="547"/>
      <c r="AH57" s="547"/>
      <c r="AI57" s="547"/>
      <c r="AJ57" s="547"/>
      <c r="AK57" s="547"/>
      <c r="AL57" s="547"/>
      <c r="AM57" s="547"/>
    </row>
  </sheetData>
  <sheetProtection selectLockedCells="1"/>
  <mergeCells count="195">
    <mergeCell ref="A2:A51"/>
    <mergeCell ref="C2:D2"/>
    <mergeCell ref="E2:AM2"/>
    <mergeCell ref="C4:M5"/>
    <mergeCell ref="X4:AA4"/>
    <mergeCell ref="AB4:AE4"/>
    <mergeCell ref="AF4:AJ4"/>
    <mergeCell ref="AK4:AM4"/>
    <mergeCell ref="X5:AA5"/>
    <mergeCell ref="AB5:AE5"/>
    <mergeCell ref="AF5:AJ5"/>
    <mergeCell ref="AK5:AM5"/>
    <mergeCell ref="C7:D7"/>
    <mergeCell ref="E7:P7"/>
    <mergeCell ref="Q7:S12"/>
    <mergeCell ref="T7:U7"/>
    <mergeCell ref="V7:AD8"/>
    <mergeCell ref="C8:D9"/>
    <mergeCell ref="E8:P9"/>
    <mergeCell ref="T8:U8"/>
    <mergeCell ref="U9:AM10"/>
    <mergeCell ref="C10:D10"/>
    <mergeCell ref="E10:M10"/>
    <mergeCell ref="C11:D12"/>
    <mergeCell ref="E11:M12"/>
    <mergeCell ref="T11:W11"/>
    <mergeCell ref="X11:AA11"/>
    <mergeCell ref="AD11:AG11"/>
    <mergeCell ref="AI11:AL11"/>
    <mergeCell ref="T12:W12"/>
    <mergeCell ref="X12:AA12"/>
    <mergeCell ref="AD12:AG12"/>
    <mergeCell ref="AI12:AL12"/>
    <mergeCell ref="C13:D13"/>
    <mergeCell ref="E13:M13"/>
    <mergeCell ref="Q13:S21"/>
    <mergeCell ref="T13:U14"/>
    <mergeCell ref="V13:AI14"/>
    <mergeCell ref="C14:D15"/>
    <mergeCell ref="E14:M15"/>
    <mergeCell ref="T15:U15"/>
    <mergeCell ref="V15:AD16"/>
    <mergeCell ref="AF15:AL16"/>
    <mergeCell ref="C16:D16"/>
    <mergeCell ref="E16:M16"/>
    <mergeCell ref="O16:O18"/>
    <mergeCell ref="T16:U16"/>
    <mergeCell ref="C17:D18"/>
    <mergeCell ref="E17:M18"/>
    <mergeCell ref="U17:AM18"/>
    <mergeCell ref="C19:D19"/>
    <mergeCell ref="E19:M19"/>
    <mergeCell ref="N19:P21"/>
    <mergeCell ref="T19:W19"/>
    <mergeCell ref="X19:AA19"/>
    <mergeCell ref="AD19:AG19"/>
    <mergeCell ref="AI19:AL19"/>
    <mergeCell ref="C20:D21"/>
    <mergeCell ref="E20:M21"/>
    <mergeCell ref="T20:W20"/>
    <mergeCell ref="X20:AA20"/>
    <mergeCell ref="AD20:AG20"/>
    <mergeCell ref="AI20:AL20"/>
    <mergeCell ref="T21:W21"/>
    <mergeCell ref="X21:AA21"/>
    <mergeCell ref="AD21:AG21"/>
    <mergeCell ref="AI21:AL21"/>
    <mergeCell ref="C22:AM22"/>
    <mergeCell ref="D24:I24"/>
    <mergeCell ref="J24:P24"/>
    <mergeCell ref="Q24:R24"/>
    <mergeCell ref="S24:Y24"/>
    <mergeCell ref="Z24:AD24"/>
    <mergeCell ref="AE24:AM24"/>
    <mergeCell ref="D25:I25"/>
    <mergeCell ref="J25:P25"/>
    <mergeCell ref="Q25:R25"/>
    <mergeCell ref="Z25:AB25"/>
    <mergeCell ref="AC25:AD25"/>
    <mergeCell ref="D26:I26"/>
    <mergeCell ref="J26:P26"/>
    <mergeCell ref="Q26:R26"/>
    <mergeCell ref="Z26:AB26"/>
    <mergeCell ref="AC26:AD26"/>
    <mergeCell ref="D27:I27"/>
    <mergeCell ref="J27:P27"/>
    <mergeCell ref="Q27:R27"/>
    <mergeCell ref="Z27:AB27"/>
    <mergeCell ref="AC27:AD27"/>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C40:M40"/>
    <mergeCell ref="N40:AD40"/>
    <mergeCell ref="C42:AN42"/>
    <mergeCell ref="C43:AM43"/>
    <mergeCell ref="C44:AM44"/>
    <mergeCell ref="D45:AM45"/>
    <mergeCell ref="C46:K46"/>
    <mergeCell ref="L46:AN46"/>
    <mergeCell ref="M49:T49"/>
    <mergeCell ref="AB49:AJ49"/>
    <mergeCell ref="C47:G47"/>
    <mergeCell ref="H47:I47"/>
    <mergeCell ref="M47:T47"/>
    <mergeCell ref="U47:V47"/>
    <mergeCell ref="W47:X47"/>
    <mergeCell ref="AB47:AI47"/>
    <mergeCell ref="W51:X51"/>
    <mergeCell ref="Y51:Z51"/>
    <mergeCell ref="AB51:AD51"/>
    <mergeCell ref="AJ47:AK47"/>
    <mergeCell ref="AL47:AM47"/>
    <mergeCell ref="C48:G48"/>
    <mergeCell ref="M48:T48"/>
    <mergeCell ref="AB48:AJ48"/>
    <mergeCell ref="C49:E49"/>
    <mergeCell ref="F49:G49"/>
    <mergeCell ref="A1:AN1"/>
    <mergeCell ref="AM51:AN51"/>
    <mergeCell ref="AD57:AE57"/>
    <mergeCell ref="AF57:AG57"/>
    <mergeCell ref="AH57:AI57"/>
    <mergeCell ref="AJ57:AK57"/>
    <mergeCell ref="AL57:AM57"/>
    <mergeCell ref="AK51:AL51"/>
    <mergeCell ref="D50:I50"/>
    <mergeCell ref="M50:O50"/>
    <mergeCell ref="AM50:AN50"/>
    <mergeCell ref="N51:P51"/>
    <mergeCell ref="U51:V51"/>
    <mergeCell ref="AE51:AF51"/>
    <mergeCell ref="AG51:AH51"/>
    <mergeCell ref="AI51:AJ51"/>
    <mergeCell ref="P50:V50"/>
    <mergeCell ref="W50:X50"/>
    <mergeCell ref="AB50:AD50"/>
    <mergeCell ref="AE50:AL50"/>
  </mergeCells>
  <printOptions/>
  <pageMargins left="0.31496062992125984" right="0.3937007874015748" top="0.2755905511811024" bottom="0.35433070866141736" header="0.31496062992125984" footer="0.31496062992125984"/>
  <pageSetup horizontalDpi="600" verticalDpi="600" orientation="portrait" paperSize="9" scale="88"/>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22">
      <selection activeCell="F34" sqref="F34"/>
    </sheetView>
  </sheetViews>
  <sheetFormatPr defaultColWidth="8.875" defaultRowHeight="13.5"/>
  <cols>
    <col min="1" max="1" width="0.5" style="0" customWidth="1"/>
    <col min="2" max="2" width="4.50390625" style="0" customWidth="1"/>
    <col min="3" max="3" width="12.125" style="0" customWidth="1"/>
    <col min="4" max="4" width="12.875" style="0" customWidth="1"/>
    <col min="5" max="5" width="3.00390625" style="0" customWidth="1"/>
    <col min="6" max="6" width="21.875" style="0" customWidth="1"/>
    <col min="7" max="7" width="19.00390625" style="0" customWidth="1"/>
    <col min="8" max="8" width="16.125" style="0" customWidth="1"/>
    <col min="9" max="9" width="0.6171875" style="0" customWidth="1"/>
  </cols>
  <sheetData>
    <row r="1" spans="1:9" ht="13.5">
      <c r="A1" s="376"/>
      <c r="B1" s="376"/>
      <c r="C1" s="376"/>
      <c r="D1" s="376"/>
      <c r="E1" s="376"/>
      <c r="F1" s="376"/>
      <c r="G1" s="376"/>
      <c r="H1" s="377" t="s">
        <v>454</v>
      </c>
      <c r="I1" s="376"/>
    </row>
    <row r="2" spans="1:9" ht="13.5">
      <c r="A2" s="376"/>
      <c r="B2" s="455" t="s">
        <v>404</v>
      </c>
      <c r="C2" s="455"/>
      <c r="D2" s="455"/>
      <c r="E2" s="455"/>
      <c r="F2" s="376"/>
      <c r="G2" s="376"/>
      <c r="H2" s="376"/>
      <c r="I2" s="376"/>
    </row>
    <row r="3" spans="1:9" ht="13.5">
      <c r="A3" s="376"/>
      <c r="B3" s="455" t="s">
        <v>455</v>
      </c>
      <c r="C3" s="455"/>
      <c r="D3" s="455"/>
      <c r="E3" s="455"/>
      <c r="F3" s="376"/>
      <c r="G3" s="376"/>
      <c r="H3" s="376"/>
      <c r="I3" s="376"/>
    </row>
    <row r="4" spans="1:9" ht="13.5">
      <c r="A4" s="376"/>
      <c r="B4" s="376"/>
      <c r="C4" s="375"/>
      <c r="D4" s="375"/>
      <c r="E4" s="375"/>
      <c r="F4" s="376"/>
      <c r="G4" s="455" t="s">
        <v>456</v>
      </c>
      <c r="H4" s="455"/>
      <c r="I4" s="376"/>
    </row>
    <row r="5" spans="1:9" ht="13.5">
      <c r="A5" s="376"/>
      <c r="B5" s="376"/>
      <c r="C5" s="376"/>
      <c r="D5" s="376"/>
      <c r="E5" s="376"/>
      <c r="F5" s="376"/>
      <c r="G5" s="455" t="s">
        <v>457</v>
      </c>
      <c r="H5" s="455"/>
      <c r="I5" s="376"/>
    </row>
    <row r="6" spans="1:9" ht="13.5">
      <c r="A6" s="376"/>
      <c r="B6" s="376"/>
      <c r="C6" s="376"/>
      <c r="D6" s="376"/>
      <c r="E6" s="376"/>
      <c r="F6" s="376"/>
      <c r="G6" s="455" t="s">
        <v>458</v>
      </c>
      <c r="H6" s="455"/>
      <c r="I6" s="376"/>
    </row>
    <row r="7" spans="1:9" ht="21.75" customHeight="1">
      <c r="A7" s="376"/>
      <c r="B7" s="375"/>
      <c r="C7" s="375"/>
      <c r="D7" s="375"/>
      <c r="E7" s="375"/>
      <c r="F7" s="376"/>
      <c r="G7" s="376"/>
      <c r="H7" s="376"/>
      <c r="I7" s="376"/>
    </row>
    <row r="8" spans="1:9" ht="13.5">
      <c r="A8" s="376"/>
      <c r="B8" s="445" t="s">
        <v>459</v>
      </c>
      <c r="C8" s="445"/>
      <c r="D8" s="445"/>
      <c r="E8" s="445"/>
      <c r="F8" s="445"/>
      <c r="G8" s="445"/>
      <c r="H8" s="445"/>
      <c r="I8" s="376"/>
    </row>
    <row r="9" spans="1:9" ht="16.5">
      <c r="A9" s="376"/>
      <c r="B9" s="451" t="s">
        <v>460</v>
      </c>
      <c r="C9" s="451"/>
      <c r="D9" s="451"/>
      <c r="E9" s="451"/>
      <c r="F9" s="451"/>
      <c r="G9" s="451"/>
      <c r="H9" s="451"/>
      <c r="I9" s="376"/>
    </row>
    <row r="10" spans="1:9" ht="36" customHeight="1">
      <c r="A10" s="376"/>
      <c r="B10" s="375"/>
      <c r="C10" s="375"/>
      <c r="D10" s="375"/>
      <c r="E10" s="375"/>
      <c r="F10" s="376"/>
      <c r="G10" s="376"/>
      <c r="H10" s="376"/>
      <c r="I10" s="376"/>
    </row>
    <row r="11" spans="1:9" ht="38.25" customHeight="1">
      <c r="A11" s="376"/>
      <c r="B11" s="697" t="s">
        <v>461</v>
      </c>
      <c r="C11" s="697"/>
      <c r="D11" s="697"/>
      <c r="E11" s="697"/>
      <c r="F11" s="697"/>
      <c r="G11" s="697"/>
      <c r="H11" s="697"/>
      <c r="I11" s="376"/>
    </row>
    <row r="12" spans="1:9" ht="36" customHeight="1">
      <c r="A12" s="376"/>
      <c r="B12" s="379"/>
      <c r="C12" s="379"/>
      <c r="D12" s="379"/>
      <c r="E12" s="379"/>
      <c r="F12" s="376"/>
      <c r="G12" s="376"/>
      <c r="H12" s="376"/>
      <c r="I12" s="376"/>
    </row>
    <row r="13" spans="1:9" ht="54.75" customHeight="1">
      <c r="A13" s="376"/>
      <c r="B13" s="389">
        <v>1</v>
      </c>
      <c r="C13" s="697" t="s">
        <v>462</v>
      </c>
      <c r="D13" s="697"/>
      <c r="E13" s="697"/>
      <c r="F13" s="698"/>
      <c r="G13" s="698"/>
      <c r="H13" s="698"/>
      <c r="I13" s="376"/>
    </row>
    <row r="14" spans="1:9" ht="22.5" customHeight="1">
      <c r="A14" s="376"/>
      <c r="B14" s="389"/>
      <c r="C14" s="395"/>
      <c r="D14" s="395"/>
      <c r="E14" s="395"/>
      <c r="F14" s="390"/>
      <c r="G14" s="390"/>
      <c r="H14" s="390"/>
      <c r="I14" s="376"/>
    </row>
    <row r="15" spans="1:9" ht="29.25" customHeight="1">
      <c r="A15" s="388"/>
      <c r="B15" s="410">
        <v>2</v>
      </c>
      <c r="C15" s="697" t="s">
        <v>463</v>
      </c>
      <c r="D15" s="697"/>
      <c r="E15" s="697"/>
      <c r="F15" s="698"/>
      <c r="G15" s="698"/>
      <c r="H15" s="698"/>
      <c r="I15" s="376"/>
    </row>
    <row r="16" spans="1:9" ht="22.5" customHeight="1">
      <c r="A16" s="388"/>
      <c r="B16" s="410"/>
      <c r="C16" s="395"/>
      <c r="D16" s="395"/>
      <c r="E16" s="395"/>
      <c r="F16" s="390"/>
      <c r="G16" s="390"/>
      <c r="H16" s="390"/>
      <c r="I16" s="376"/>
    </row>
    <row r="17" spans="1:9" ht="17.25" customHeight="1">
      <c r="A17" s="376"/>
      <c r="B17" s="410">
        <v>3</v>
      </c>
      <c r="C17" s="444" t="s">
        <v>464</v>
      </c>
      <c r="D17" s="444"/>
      <c r="E17" s="444"/>
      <c r="F17" s="443"/>
      <c r="G17" s="443"/>
      <c r="H17" s="443"/>
      <c r="I17" s="376"/>
    </row>
    <row r="18" spans="1:9" ht="17.25" customHeight="1">
      <c r="A18" s="376"/>
      <c r="B18" s="376"/>
      <c r="C18" s="376" t="s">
        <v>465</v>
      </c>
      <c r="D18" s="376"/>
      <c r="E18" s="376"/>
      <c r="F18" s="376"/>
      <c r="G18" s="376"/>
      <c r="H18" s="376"/>
      <c r="I18" s="376"/>
    </row>
    <row r="19" spans="1:9" ht="63" customHeight="1">
      <c r="A19" s="376"/>
      <c r="B19" s="376"/>
      <c r="C19" s="699" t="s">
        <v>466</v>
      </c>
      <c r="D19" s="700"/>
      <c r="E19" s="700"/>
      <c r="F19" s="701"/>
      <c r="G19" s="411" t="s">
        <v>467</v>
      </c>
      <c r="H19" s="376"/>
      <c r="I19" s="376"/>
    </row>
    <row r="20" spans="1:9" ht="23.25" customHeight="1">
      <c r="A20" s="376"/>
      <c r="B20" s="376"/>
      <c r="C20" s="376" t="s">
        <v>468</v>
      </c>
      <c r="D20" s="376"/>
      <c r="E20" s="376"/>
      <c r="F20" s="376"/>
      <c r="G20" s="376"/>
      <c r="H20" s="376"/>
      <c r="I20" s="376"/>
    </row>
    <row r="21" spans="1:9" ht="27" customHeight="1">
      <c r="A21" s="376"/>
      <c r="B21" s="376"/>
      <c r="C21" s="376"/>
      <c r="D21" s="376"/>
      <c r="E21" s="376"/>
      <c r="F21" s="376"/>
      <c r="G21" s="376"/>
      <c r="H21" s="376"/>
      <c r="I21" s="376"/>
    </row>
    <row r="22" spans="1:9" ht="18" customHeight="1">
      <c r="A22" s="376"/>
      <c r="B22" s="376"/>
      <c r="C22" s="411" t="s">
        <v>469</v>
      </c>
      <c r="D22" s="411"/>
      <c r="E22" s="411"/>
      <c r="F22" s="376"/>
      <c r="G22" s="376"/>
      <c r="H22" s="376"/>
      <c r="I22" s="376"/>
    </row>
    <row r="23" spans="1:9" ht="24.75" customHeight="1">
      <c r="A23" s="376"/>
      <c r="B23" s="376"/>
      <c r="C23" s="376"/>
      <c r="D23" s="376"/>
      <c r="E23" s="376"/>
      <c r="F23" s="376"/>
      <c r="G23" s="376"/>
      <c r="H23" s="376"/>
      <c r="I23" s="376"/>
    </row>
    <row r="24" spans="1:9" ht="18" customHeight="1">
      <c r="A24" s="376"/>
      <c r="B24" s="376"/>
      <c r="C24" s="376" t="s">
        <v>470</v>
      </c>
      <c r="D24" s="376"/>
      <c r="E24" s="376"/>
      <c r="F24" s="376"/>
      <c r="G24" s="376"/>
      <c r="H24" s="376"/>
      <c r="I24" s="376"/>
    </row>
    <row r="25" spans="1:9" ht="24" customHeight="1">
      <c r="A25" s="376"/>
      <c r="B25" s="376"/>
      <c r="C25" s="376"/>
      <c r="D25" s="376"/>
      <c r="E25" s="376"/>
      <c r="F25" s="376"/>
      <c r="G25" s="376"/>
      <c r="H25" s="376"/>
      <c r="I25" s="376"/>
    </row>
    <row r="26" spans="1:9" ht="15" customHeight="1">
      <c r="A26" s="376"/>
      <c r="B26" s="376"/>
      <c r="C26" s="399" t="s">
        <v>471</v>
      </c>
      <c r="D26" s="400"/>
      <c r="E26" s="400"/>
      <c r="F26" s="400"/>
      <c r="G26" s="400"/>
      <c r="H26" s="401"/>
      <c r="I26" s="423"/>
    </row>
    <row r="27" spans="1:9" ht="15" customHeight="1">
      <c r="A27" s="376"/>
      <c r="B27" s="376"/>
      <c r="C27" s="402" t="s">
        <v>472</v>
      </c>
      <c r="D27" s="403"/>
      <c r="E27" s="403"/>
      <c r="F27" s="403"/>
      <c r="G27" s="403"/>
      <c r="H27" s="404"/>
      <c r="I27" s="402"/>
    </row>
    <row r="28" spans="1:9" ht="15" customHeight="1">
      <c r="A28" s="376"/>
      <c r="B28" s="376"/>
      <c r="C28" s="402" t="s">
        <v>473</v>
      </c>
      <c r="D28" s="403"/>
      <c r="E28" s="403"/>
      <c r="F28" s="403"/>
      <c r="G28" s="403"/>
      <c r="H28" s="404"/>
      <c r="I28" s="424"/>
    </row>
    <row r="29" spans="1:9" ht="15" customHeight="1">
      <c r="A29" s="376"/>
      <c r="B29" s="376"/>
      <c r="C29" s="402" t="s">
        <v>474</v>
      </c>
      <c r="D29" s="403"/>
      <c r="E29" s="403"/>
      <c r="F29" s="403"/>
      <c r="G29" s="403"/>
      <c r="H29" s="404"/>
      <c r="I29" s="424"/>
    </row>
    <row r="30" spans="1:9" ht="15" customHeight="1">
      <c r="A30" s="376"/>
      <c r="B30" s="376"/>
      <c r="C30" s="402" t="s">
        <v>540</v>
      </c>
      <c r="D30" s="403"/>
      <c r="E30" s="403"/>
      <c r="F30" s="403"/>
      <c r="G30" s="403"/>
      <c r="H30" s="404"/>
      <c r="I30" s="424"/>
    </row>
    <row r="31" spans="1:10" ht="15" customHeight="1">
      <c r="A31" s="376"/>
      <c r="B31" s="376"/>
      <c r="C31" s="406" t="s">
        <v>475</v>
      </c>
      <c r="D31" s="407"/>
      <c r="E31" s="407"/>
      <c r="F31" s="407"/>
      <c r="G31" s="407"/>
      <c r="H31" s="408"/>
      <c r="I31" s="425"/>
      <c r="J31" s="180"/>
    </row>
    <row r="32" spans="1:9" ht="13.5">
      <c r="A32" s="376"/>
      <c r="B32" s="376"/>
      <c r="C32" s="376"/>
      <c r="D32" s="376"/>
      <c r="E32" s="376"/>
      <c r="F32" s="376"/>
      <c r="G32" s="376"/>
      <c r="H32" s="376"/>
      <c r="I32" s="376"/>
    </row>
  </sheetData>
  <sheetProtection/>
  <mergeCells count="12">
    <mergeCell ref="B9:H9"/>
    <mergeCell ref="B11:H11"/>
    <mergeCell ref="C13:H13"/>
    <mergeCell ref="C15:H15"/>
    <mergeCell ref="C17:H17"/>
    <mergeCell ref="C19:F19"/>
    <mergeCell ref="B2:E2"/>
    <mergeCell ref="B3:E3"/>
    <mergeCell ref="G4:H4"/>
    <mergeCell ref="G5:H5"/>
    <mergeCell ref="G6:H6"/>
    <mergeCell ref="B8:H8"/>
  </mergeCells>
  <printOptions/>
  <pageMargins left="0.75" right="0.75" top="1" bottom="1" header="0.3" footer="0.3"/>
  <pageSetup horizontalDpi="600" verticalDpi="600" orientation="portrait" paperSize="9" scale="98"/>
</worksheet>
</file>

<file path=xl/worksheets/sheet7.xml><?xml version="1.0" encoding="utf-8"?>
<worksheet xmlns="http://schemas.openxmlformats.org/spreadsheetml/2006/main" xmlns:r="http://schemas.openxmlformats.org/officeDocument/2006/relationships">
  <dimension ref="B1:T26"/>
  <sheetViews>
    <sheetView showGridLines="0" zoomScalePageLayoutView="0" workbookViewId="0" topLeftCell="A1">
      <pane ySplit="1" topLeftCell="A17" activePane="bottomLeft" state="frozen"/>
      <selection pane="topLeft" activeCell="A1" sqref="A1"/>
      <selection pane="bottomLeft" activeCell="G7" sqref="G7:I8"/>
    </sheetView>
  </sheetViews>
  <sheetFormatPr defaultColWidth="9.00390625" defaultRowHeight="13.5"/>
  <cols>
    <col min="1" max="1" width="2.50390625" style="142" customWidth="1"/>
    <col min="2" max="2" width="0.875" style="142" customWidth="1"/>
    <col min="3" max="3" width="1.12109375" style="142" customWidth="1"/>
    <col min="4" max="4" width="6.125" style="142" customWidth="1"/>
    <col min="5" max="5" width="13.875" style="142" customWidth="1"/>
    <col min="6" max="6" width="2.50390625" style="142" customWidth="1"/>
    <col min="7" max="7" width="11.50390625" style="142" customWidth="1"/>
    <col min="8" max="9" width="4.00390625" style="142" customWidth="1"/>
    <col min="10" max="10" width="1.875" style="142" customWidth="1"/>
    <col min="11" max="11" width="9.625" style="142" customWidth="1"/>
    <col min="12" max="12" width="2.50390625" style="142" customWidth="1"/>
    <col min="13" max="13" width="3.50390625" style="142" customWidth="1"/>
    <col min="14" max="14" width="2.125" style="142" customWidth="1"/>
    <col min="15" max="15" width="9.875" style="142" customWidth="1"/>
    <col min="16" max="16" width="1.4921875" style="142" customWidth="1"/>
    <col min="17" max="17" width="7.875" style="142" customWidth="1"/>
    <col min="18" max="19" width="3.875" style="142" customWidth="1"/>
    <col min="20" max="20" width="0.875" style="142" customWidth="1"/>
    <col min="21" max="21" width="2.50390625" style="142" customWidth="1"/>
    <col min="22" max="16384" width="9.00390625" style="142" customWidth="1"/>
  </cols>
  <sheetData>
    <row r="1" spans="2:20" ht="49.5" customHeight="1">
      <c r="B1" s="722" t="s">
        <v>371</v>
      </c>
      <c r="C1" s="723"/>
      <c r="D1" s="723"/>
      <c r="E1" s="723"/>
      <c r="F1" s="723"/>
      <c r="G1" s="723"/>
      <c r="H1" s="723"/>
      <c r="I1" s="723"/>
      <c r="J1" s="723"/>
      <c r="K1" s="723"/>
      <c r="L1" s="723"/>
      <c r="M1" s="723"/>
      <c r="N1" s="723"/>
      <c r="O1" s="723"/>
      <c r="P1" s="723"/>
      <c r="Q1" s="723"/>
      <c r="R1" s="723"/>
      <c r="S1" s="723"/>
      <c r="T1" s="723"/>
    </row>
    <row r="2" ht="13.5">
      <c r="C2" s="142" t="s">
        <v>110</v>
      </c>
    </row>
    <row r="3" spans="3:19" ht="45" customHeight="1">
      <c r="C3" s="151"/>
      <c r="D3" s="152"/>
      <c r="E3" s="152"/>
      <c r="F3" s="152"/>
      <c r="G3" s="152"/>
      <c r="H3" s="152"/>
      <c r="I3" s="152"/>
      <c r="J3" s="152"/>
      <c r="K3" s="152"/>
      <c r="L3" s="152"/>
      <c r="M3" s="152"/>
      <c r="N3" s="152"/>
      <c r="O3" s="711" t="s">
        <v>336</v>
      </c>
      <c r="P3" s="711"/>
      <c r="Q3" s="711"/>
      <c r="R3" s="175">
        <f>'入力'!I25</f>
        <v>0</v>
      </c>
      <c r="S3" s="176" t="s">
        <v>24</v>
      </c>
    </row>
    <row r="4" spans="2:19" ht="15" customHeight="1">
      <c r="B4" s="154"/>
      <c r="C4" s="150"/>
      <c r="D4" s="718" t="s">
        <v>337</v>
      </c>
      <c r="E4" s="718"/>
      <c r="F4" s="718"/>
      <c r="G4" s="718"/>
      <c r="H4" s="718"/>
      <c r="I4" s="718"/>
      <c r="J4" s="150"/>
      <c r="K4" s="150"/>
      <c r="L4" s="150"/>
      <c r="M4" s="150"/>
      <c r="N4" s="150"/>
      <c r="O4" s="150"/>
      <c r="P4" s="150"/>
      <c r="Q4" s="150"/>
      <c r="R4" s="150"/>
      <c r="S4" s="154"/>
    </row>
    <row r="5" spans="2:19" ht="15" customHeight="1">
      <c r="B5" s="154"/>
      <c r="C5" s="150"/>
      <c r="D5" s="718" t="s">
        <v>338</v>
      </c>
      <c r="E5" s="718"/>
      <c r="F5" s="718"/>
      <c r="G5" s="718"/>
      <c r="H5" s="718"/>
      <c r="I5" s="718"/>
      <c r="J5" s="150"/>
      <c r="K5" s="150"/>
      <c r="L5" s="150"/>
      <c r="M5" s="150"/>
      <c r="N5" s="150"/>
      <c r="O5" s="150"/>
      <c r="P5" s="150"/>
      <c r="Q5" s="150"/>
      <c r="R5" s="150"/>
      <c r="S5" s="154"/>
    </row>
    <row r="6" spans="2:19" ht="15" customHeight="1">
      <c r="B6" s="154"/>
      <c r="C6" s="150"/>
      <c r="D6" s="718" t="s">
        <v>316</v>
      </c>
      <c r="E6" s="718"/>
      <c r="F6" s="177"/>
      <c r="G6" s="718" t="s">
        <v>340</v>
      </c>
      <c r="H6" s="718"/>
      <c r="I6" s="172" t="s">
        <v>124</v>
      </c>
      <c r="J6" s="177"/>
      <c r="K6" s="177"/>
      <c r="L6" s="150"/>
      <c r="M6" s="150"/>
      <c r="N6" s="150"/>
      <c r="O6" s="150"/>
      <c r="P6" s="150"/>
      <c r="Q6" s="150"/>
      <c r="R6" s="150"/>
      <c r="S6" s="154"/>
    </row>
    <row r="7" spans="3:19" ht="34.5" customHeight="1">
      <c r="C7" s="153"/>
      <c r="D7" s="150"/>
      <c r="E7" s="150"/>
      <c r="F7" s="150"/>
      <c r="G7" s="718" t="str">
        <f>IF('入力'!C5="","　　　　　　　　都道府県",'入力'!C5)</f>
        <v>　　　　　　　　都道府県</v>
      </c>
      <c r="H7" s="718"/>
      <c r="I7" s="718"/>
      <c r="J7" s="150"/>
      <c r="K7" s="718" t="str">
        <f>IF('入力'!C9="","　立",'入力'!C9)</f>
        <v>　立</v>
      </c>
      <c r="L7" s="718"/>
      <c r="M7" s="718"/>
      <c r="N7" s="718"/>
      <c r="O7" s="718"/>
      <c r="P7" s="150"/>
      <c r="Q7" s="150"/>
      <c r="R7" s="150"/>
      <c r="S7" s="154"/>
    </row>
    <row r="8" spans="3:19" ht="7.5" customHeight="1">
      <c r="C8" s="153"/>
      <c r="D8" s="150"/>
      <c r="E8" s="150"/>
      <c r="G8" s="728"/>
      <c r="H8" s="728"/>
      <c r="I8" s="728"/>
      <c r="J8" s="171"/>
      <c r="K8" s="728"/>
      <c r="L8" s="728"/>
      <c r="M8" s="728"/>
      <c r="N8" s="728"/>
      <c r="O8" s="728"/>
      <c r="P8" s="171"/>
      <c r="Q8" s="341"/>
      <c r="R8" s="342"/>
      <c r="S8" s="154"/>
    </row>
    <row r="9" spans="3:19" ht="30" customHeight="1">
      <c r="C9" s="153"/>
      <c r="D9" s="150"/>
      <c r="E9" s="150"/>
      <c r="F9" s="150"/>
      <c r="G9" s="150"/>
      <c r="H9" s="150"/>
      <c r="I9" s="152"/>
      <c r="J9" s="150"/>
      <c r="K9" s="725">
        <f>IF('入力'!D9="","",'入力'!D9)</f>
      </c>
      <c r="L9" s="725"/>
      <c r="M9" s="725"/>
      <c r="N9" s="174"/>
      <c r="O9" s="174" t="s">
        <v>106</v>
      </c>
      <c r="P9" s="172"/>
      <c r="Q9" s="343"/>
      <c r="R9" s="344"/>
      <c r="S9" s="154"/>
    </row>
    <row r="10" spans="3:19" ht="30" customHeight="1">
      <c r="C10" s="153"/>
      <c r="D10" s="150"/>
      <c r="E10" s="150"/>
      <c r="F10" s="150"/>
      <c r="G10" s="150"/>
      <c r="H10" s="150"/>
      <c r="I10" s="150"/>
      <c r="J10" s="150"/>
      <c r="K10" s="174" t="s">
        <v>123</v>
      </c>
      <c r="L10" s="174"/>
      <c r="M10" s="724" t="str">
        <f>'入力'!C25&amp;"　"&amp;'入力'!D25</f>
        <v>　</v>
      </c>
      <c r="N10" s="724"/>
      <c r="O10" s="724"/>
      <c r="P10" s="173"/>
      <c r="Q10" s="730" t="s">
        <v>132</v>
      </c>
      <c r="R10" s="731"/>
      <c r="S10" s="154"/>
    </row>
    <row r="11" spans="3:19" ht="8.25" customHeight="1">
      <c r="C11" s="153"/>
      <c r="D11" s="150"/>
      <c r="E11" s="150"/>
      <c r="F11" s="150"/>
      <c r="G11" s="150"/>
      <c r="H11" s="150"/>
      <c r="I11" s="150"/>
      <c r="J11" s="150"/>
      <c r="K11" s="178"/>
      <c r="L11" s="178"/>
      <c r="M11" s="179"/>
      <c r="N11" s="179"/>
      <c r="O11" s="179"/>
      <c r="P11" s="173"/>
      <c r="Q11" s="345"/>
      <c r="R11" s="346"/>
      <c r="S11" s="154"/>
    </row>
    <row r="12" spans="3:19" ht="45" customHeight="1">
      <c r="C12" s="153"/>
      <c r="D12" s="150"/>
      <c r="E12" s="150"/>
      <c r="G12" s="170" t="s">
        <v>13</v>
      </c>
      <c r="H12" s="170"/>
      <c r="I12" s="704">
        <f>IF('入力'!D11="","",'入力'!C5&amp;'入力'!D11&amp;'入力'!E11)</f>
      </c>
      <c r="J12" s="704"/>
      <c r="K12" s="704"/>
      <c r="L12" s="704"/>
      <c r="M12" s="704"/>
      <c r="N12" s="704"/>
      <c r="O12" s="704"/>
      <c r="P12" s="147"/>
      <c r="Q12" s="147"/>
      <c r="S12" s="154"/>
    </row>
    <row r="13" spans="3:19" ht="30" customHeight="1">
      <c r="C13" s="153"/>
      <c r="D13" s="150"/>
      <c r="E13" s="150"/>
      <c r="F13" s="150"/>
      <c r="G13" s="150"/>
      <c r="H13" s="725" t="s">
        <v>120</v>
      </c>
      <c r="I13" s="725"/>
      <c r="J13" s="174"/>
      <c r="K13" s="703">
        <f>IF('入力'!C13="","",'入力'!C13&amp;"　－　"&amp;'入力'!D13&amp;"　－　"&amp;'入力'!E13)</f>
      </c>
      <c r="L13" s="703"/>
      <c r="M13" s="703"/>
      <c r="N13" s="703"/>
      <c r="O13" s="703"/>
      <c r="P13" s="148"/>
      <c r="Q13" s="148"/>
      <c r="R13" s="150"/>
      <c r="S13" s="154"/>
    </row>
    <row r="14" spans="3:19" ht="30" customHeight="1">
      <c r="C14" s="153"/>
      <c r="D14" s="150"/>
      <c r="E14" s="150"/>
      <c r="F14" s="150"/>
      <c r="G14" s="150"/>
      <c r="H14" s="725" t="s">
        <v>121</v>
      </c>
      <c r="I14" s="725"/>
      <c r="J14" s="174"/>
      <c r="K14" s="703">
        <f>IF('入力'!C14="","",'入力'!C14&amp;"　－　"&amp;'入力'!D14&amp;"　－　"&amp;'入力'!E14)</f>
      </c>
      <c r="L14" s="703"/>
      <c r="M14" s="703"/>
      <c r="N14" s="703"/>
      <c r="O14" s="703"/>
      <c r="P14" s="148"/>
      <c r="Q14" s="148"/>
      <c r="R14" s="150"/>
      <c r="S14" s="154"/>
    </row>
    <row r="15" spans="3:19" ht="67.5" customHeight="1">
      <c r="C15" s="153"/>
      <c r="D15" s="150"/>
      <c r="E15" s="716" t="s">
        <v>119</v>
      </c>
      <c r="F15" s="716"/>
      <c r="G15" s="716"/>
      <c r="H15" s="716"/>
      <c r="I15" s="716"/>
      <c r="J15" s="716"/>
      <c r="K15" s="716"/>
      <c r="L15" s="716"/>
      <c r="M15" s="716"/>
      <c r="N15" s="716"/>
      <c r="O15" s="716"/>
      <c r="P15" s="716"/>
      <c r="Q15" s="716"/>
      <c r="R15" s="150"/>
      <c r="S15" s="154"/>
    </row>
    <row r="16" spans="3:19" ht="22.5" customHeight="1">
      <c r="C16" s="153"/>
      <c r="D16" s="150"/>
      <c r="E16" s="717" t="s">
        <v>339</v>
      </c>
      <c r="F16" s="718"/>
      <c r="G16" s="718"/>
      <c r="H16" s="718"/>
      <c r="I16" s="718"/>
      <c r="J16" s="718"/>
      <c r="K16" s="718"/>
      <c r="L16" s="718"/>
      <c r="M16" s="718"/>
      <c r="N16" s="718"/>
      <c r="O16" s="718"/>
      <c r="P16" s="718"/>
      <c r="Q16" s="718"/>
      <c r="R16" s="157"/>
      <c r="S16" s="154"/>
    </row>
    <row r="17" spans="3:19" ht="22.5" customHeight="1">
      <c r="C17" s="153"/>
      <c r="D17" s="150"/>
      <c r="E17" s="560" t="s">
        <v>261</v>
      </c>
      <c r="F17" s="729"/>
      <c r="G17" s="729"/>
      <c r="H17" s="729"/>
      <c r="I17" s="729"/>
      <c r="J17" s="729"/>
      <c r="K17" s="729"/>
      <c r="L17" s="729"/>
      <c r="M17" s="729"/>
      <c r="N17" s="729"/>
      <c r="O17" s="729"/>
      <c r="P17" s="729"/>
      <c r="Q17" s="729"/>
      <c r="R17" s="157"/>
      <c r="S17" s="154"/>
    </row>
    <row r="18" spans="3:19" ht="24" customHeight="1">
      <c r="C18" s="153"/>
      <c r="D18" s="150"/>
      <c r="E18" s="150"/>
      <c r="F18" s="150"/>
      <c r="G18" s="150"/>
      <c r="H18" s="150"/>
      <c r="I18" s="150"/>
      <c r="J18" s="150"/>
      <c r="K18" s="150"/>
      <c r="L18" s="150"/>
      <c r="M18" s="150"/>
      <c r="N18" s="150"/>
      <c r="O18" s="150"/>
      <c r="P18" s="150"/>
      <c r="Q18" s="150"/>
      <c r="R18" s="150"/>
      <c r="S18" s="154"/>
    </row>
    <row r="19" spans="3:19" ht="18.75" customHeight="1">
      <c r="C19" s="153"/>
      <c r="D19" s="150"/>
      <c r="E19" s="143" t="s">
        <v>127</v>
      </c>
      <c r="F19" s="712" t="str">
        <f>'入力'!E28&amp;"　"&amp;'入力'!F28</f>
        <v>　</v>
      </c>
      <c r="G19" s="713"/>
      <c r="H19" s="713"/>
      <c r="I19" s="713"/>
      <c r="J19" s="713"/>
      <c r="K19" s="713"/>
      <c r="L19" s="713"/>
      <c r="M19" s="713"/>
      <c r="N19" s="713"/>
      <c r="O19" s="713"/>
      <c r="P19" s="168"/>
      <c r="Q19" s="166"/>
      <c r="R19" s="158"/>
      <c r="S19" s="154"/>
    </row>
    <row r="20" spans="3:19" ht="52.5" customHeight="1">
      <c r="C20" s="153"/>
      <c r="D20" s="150"/>
      <c r="E20" s="144" t="s">
        <v>111</v>
      </c>
      <c r="F20" s="714" t="str">
        <f>'入力'!C28&amp;"　"&amp;'入力'!D28</f>
        <v>　</v>
      </c>
      <c r="G20" s="715"/>
      <c r="H20" s="715"/>
      <c r="I20" s="715"/>
      <c r="J20" s="715"/>
      <c r="K20" s="715"/>
      <c r="L20" s="715"/>
      <c r="M20" s="715"/>
      <c r="N20" s="715"/>
      <c r="O20" s="715"/>
      <c r="P20" s="169"/>
      <c r="Q20" s="167"/>
      <c r="R20" s="158"/>
      <c r="S20" s="154"/>
    </row>
    <row r="21" spans="3:19" ht="52.5" customHeight="1">
      <c r="C21" s="153"/>
      <c r="D21" s="150"/>
      <c r="E21" s="145" t="s">
        <v>112</v>
      </c>
      <c r="F21" s="719">
        <f>'入力'!D29</f>
        <v>0</v>
      </c>
      <c r="G21" s="720"/>
      <c r="H21" s="720"/>
      <c r="I21" s="721"/>
      <c r="J21" s="705" t="s">
        <v>122</v>
      </c>
      <c r="K21" s="706"/>
      <c r="L21" s="707"/>
      <c r="M21" s="726">
        <f>'入力'!F29</f>
        <v>0</v>
      </c>
      <c r="N21" s="727"/>
      <c r="O21" s="727"/>
      <c r="P21" s="727"/>
      <c r="Q21" s="149" t="s">
        <v>115</v>
      </c>
      <c r="R21" s="158"/>
      <c r="S21" s="154"/>
    </row>
    <row r="22" spans="3:19" ht="90" customHeight="1">
      <c r="C22" s="153"/>
      <c r="D22" s="150"/>
      <c r="E22" s="146" t="s">
        <v>113</v>
      </c>
      <c r="F22" s="708">
        <f>'入力'!D30</f>
        <v>0</v>
      </c>
      <c r="G22" s="709"/>
      <c r="H22" s="709"/>
      <c r="I22" s="709"/>
      <c r="J22" s="709"/>
      <c r="K22" s="709"/>
      <c r="L22" s="709"/>
      <c r="M22" s="709"/>
      <c r="N22" s="709"/>
      <c r="O22" s="709"/>
      <c r="P22" s="709"/>
      <c r="Q22" s="710"/>
      <c r="R22" s="158"/>
      <c r="S22" s="154"/>
    </row>
    <row r="23" spans="3:19" ht="30" customHeight="1">
      <c r="C23" s="155"/>
      <c r="D23" s="147"/>
      <c r="E23" s="147"/>
      <c r="F23" s="147"/>
      <c r="G23" s="147"/>
      <c r="H23" s="147"/>
      <c r="I23" s="147"/>
      <c r="J23" s="147"/>
      <c r="K23" s="147"/>
      <c r="L23" s="147"/>
      <c r="M23" s="147"/>
      <c r="N23" s="147"/>
      <c r="O23" s="147"/>
      <c r="P23" s="147"/>
      <c r="Q23" s="147"/>
      <c r="R23" s="147"/>
      <c r="S23" s="156"/>
    </row>
    <row r="24" ht="26.25" customHeight="1">
      <c r="C24" s="142" t="s">
        <v>116</v>
      </c>
    </row>
    <row r="25" spans="4:17" ht="41.25" customHeight="1">
      <c r="D25" s="705" t="s">
        <v>117</v>
      </c>
      <c r="E25" s="706"/>
      <c r="F25" s="706"/>
      <c r="G25" s="706"/>
      <c r="H25" s="706"/>
      <c r="I25" s="706"/>
      <c r="J25" s="706"/>
      <c r="K25" s="707"/>
      <c r="M25" s="702" t="s">
        <v>131</v>
      </c>
      <c r="N25" s="702"/>
      <c r="O25" s="702"/>
      <c r="P25" s="702"/>
      <c r="Q25" s="702"/>
    </row>
    <row r="26" spans="4:17" ht="26.25" customHeight="1">
      <c r="D26" s="702" t="s">
        <v>118</v>
      </c>
      <c r="E26" s="702"/>
      <c r="F26" s="702"/>
      <c r="G26" s="702"/>
      <c r="H26" s="702"/>
      <c r="I26" s="702"/>
      <c r="J26" s="702"/>
      <c r="K26" s="702"/>
      <c r="L26" s="702"/>
      <c r="M26" s="702"/>
      <c r="N26" s="702"/>
      <c r="O26" s="702"/>
      <c r="P26" s="702"/>
      <c r="Q26" s="702"/>
    </row>
  </sheetData>
  <sheetProtection selectLockedCells="1"/>
  <mergeCells count="28">
    <mergeCell ref="D6:E6"/>
    <mergeCell ref="H13:I13"/>
    <mergeCell ref="H14:I14"/>
    <mergeCell ref="M21:P21"/>
    <mergeCell ref="G7:I8"/>
    <mergeCell ref="K7:O8"/>
    <mergeCell ref="E17:Q17"/>
    <mergeCell ref="Q10:R10"/>
    <mergeCell ref="D5:I5"/>
    <mergeCell ref="F21:I21"/>
    <mergeCell ref="B1:T1"/>
    <mergeCell ref="D25:K25"/>
    <mergeCell ref="M25:Q25"/>
    <mergeCell ref="K13:O13"/>
    <mergeCell ref="M10:O10"/>
    <mergeCell ref="K9:M9"/>
    <mergeCell ref="D4:I4"/>
    <mergeCell ref="G6:H6"/>
    <mergeCell ref="D26:Q26"/>
    <mergeCell ref="K14:O14"/>
    <mergeCell ref="I12:O12"/>
    <mergeCell ref="J21:L21"/>
    <mergeCell ref="F22:Q22"/>
    <mergeCell ref="O3:Q3"/>
    <mergeCell ref="F19:O19"/>
    <mergeCell ref="F20:O20"/>
    <mergeCell ref="E15:Q15"/>
    <mergeCell ref="E16:Q16"/>
  </mergeCells>
  <printOptions horizontalCentered="1" verticalCentered="1"/>
  <pageMargins left="0.5511811023622047" right="0.5511811023622047" top="0.7086614173228347" bottom="0.7086614173228347" header="0.31496062992125984" footer="0.31496062992125984"/>
  <pageSetup horizontalDpi="600" verticalDpi="600" orientation="portrait" paperSize="9" scale="99"/>
</worksheet>
</file>

<file path=xl/worksheets/sheet8.xml><?xml version="1.0" encoding="utf-8"?>
<worksheet xmlns="http://schemas.openxmlformats.org/spreadsheetml/2006/main" xmlns:r="http://schemas.openxmlformats.org/officeDocument/2006/relationships">
  <dimension ref="B1:I41"/>
  <sheetViews>
    <sheetView zoomScalePageLayoutView="0" workbookViewId="0" topLeftCell="A25">
      <selection activeCell="G44" sqref="G44"/>
    </sheetView>
  </sheetViews>
  <sheetFormatPr defaultColWidth="8.875" defaultRowHeight="13.5"/>
  <cols>
    <col min="1" max="1" width="0.6171875" style="0" customWidth="1"/>
    <col min="2" max="4" width="3.875" style="0" customWidth="1"/>
    <col min="5" max="5" width="18.375" style="0" customWidth="1"/>
    <col min="6" max="6" width="21.875" style="0" customWidth="1"/>
    <col min="7" max="7" width="11.00390625" style="0" customWidth="1"/>
    <col min="8" max="8" width="25.50390625" style="0" customWidth="1"/>
    <col min="9" max="9" width="0.6171875" style="0" customWidth="1"/>
  </cols>
  <sheetData>
    <row r="1" spans="2:9" ht="13.5">
      <c r="B1" s="376"/>
      <c r="C1" s="376"/>
      <c r="D1" s="376"/>
      <c r="E1" s="376"/>
      <c r="F1" s="376"/>
      <c r="G1" s="376"/>
      <c r="H1" s="377" t="s">
        <v>454</v>
      </c>
      <c r="I1" s="376"/>
    </row>
    <row r="2" spans="2:9" ht="13.5">
      <c r="B2" s="455" t="s">
        <v>404</v>
      </c>
      <c r="C2" s="455"/>
      <c r="D2" s="455"/>
      <c r="E2" s="455"/>
      <c r="F2" s="376"/>
      <c r="G2" s="376"/>
      <c r="H2" s="376"/>
      <c r="I2" s="376"/>
    </row>
    <row r="3" spans="2:9" ht="13.5">
      <c r="B3" s="455" t="s">
        <v>455</v>
      </c>
      <c r="C3" s="455"/>
      <c r="D3" s="455"/>
      <c r="E3" s="455"/>
      <c r="F3" s="376"/>
      <c r="G3" s="376"/>
      <c r="H3" s="376"/>
      <c r="I3" s="376"/>
    </row>
    <row r="4" spans="2:9" ht="13.5">
      <c r="B4" s="376"/>
      <c r="C4" s="375"/>
      <c r="D4" s="375"/>
      <c r="E4" s="375"/>
      <c r="F4" s="376"/>
      <c r="G4" s="455" t="s">
        <v>456</v>
      </c>
      <c r="H4" s="455"/>
      <c r="I4" s="376"/>
    </row>
    <row r="5" spans="2:9" ht="13.5">
      <c r="B5" s="376"/>
      <c r="C5" s="376"/>
      <c r="D5" s="376"/>
      <c r="E5" s="376"/>
      <c r="F5" s="376"/>
      <c r="G5" s="455" t="s">
        <v>457</v>
      </c>
      <c r="H5" s="455"/>
      <c r="I5" s="376"/>
    </row>
    <row r="6" spans="2:9" ht="13.5">
      <c r="B6" s="376"/>
      <c r="C6" s="376"/>
      <c r="D6" s="376"/>
      <c r="E6" s="376"/>
      <c r="F6" s="376"/>
      <c r="G6" s="455" t="s">
        <v>458</v>
      </c>
      <c r="H6" s="455"/>
      <c r="I6" s="376"/>
    </row>
    <row r="7" spans="2:9" ht="24.75" customHeight="1">
      <c r="B7" s="375"/>
      <c r="C7" s="375"/>
      <c r="D7" s="375"/>
      <c r="E7" s="375"/>
      <c r="F7" s="376"/>
      <c r="G7" s="376"/>
      <c r="H7" s="376"/>
      <c r="I7" s="376"/>
    </row>
    <row r="8" spans="2:9" ht="13.5">
      <c r="B8" s="445" t="s">
        <v>459</v>
      </c>
      <c r="C8" s="445"/>
      <c r="D8" s="445"/>
      <c r="E8" s="445"/>
      <c r="F8" s="445"/>
      <c r="G8" s="445"/>
      <c r="H8" s="445"/>
      <c r="I8" s="376"/>
    </row>
    <row r="9" spans="2:9" ht="16.5">
      <c r="B9" s="451" t="s">
        <v>476</v>
      </c>
      <c r="C9" s="451"/>
      <c r="D9" s="451"/>
      <c r="E9" s="451"/>
      <c r="F9" s="451"/>
      <c r="G9" s="451"/>
      <c r="H9" s="451"/>
      <c r="I9" s="376"/>
    </row>
    <row r="10" spans="2:9" ht="24.75" customHeight="1">
      <c r="B10" s="375"/>
      <c r="C10" s="375"/>
      <c r="D10" s="375"/>
      <c r="E10" s="375"/>
      <c r="F10" s="376"/>
      <c r="G10" s="376"/>
      <c r="H10" s="376"/>
      <c r="I10" s="376"/>
    </row>
    <row r="11" spans="2:9" ht="50.25" customHeight="1">
      <c r="B11" s="439" t="s">
        <v>477</v>
      </c>
      <c r="C11" s="439"/>
      <c r="D11" s="439"/>
      <c r="E11" s="439"/>
      <c r="F11" s="439"/>
      <c r="G11" s="439"/>
      <c r="H11" s="439"/>
      <c r="I11" s="376"/>
    </row>
    <row r="12" spans="2:9" ht="18" customHeight="1">
      <c r="B12" s="412">
        <v>1</v>
      </c>
      <c r="C12" s="444" t="s">
        <v>478</v>
      </c>
      <c r="D12" s="444"/>
      <c r="E12" s="444"/>
      <c r="F12" s="444"/>
      <c r="G12" s="444"/>
      <c r="H12" s="444"/>
      <c r="I12" s="388"/>
    </row>
    <row r="13" spans="2:9" ht="44.25" customHeight="1">
      <c r="B13" s="412"/>
      <c r="C13" s="444" t="s">
        <v>479</v>
      </c>
      <c r="D13" s="444"/>
      <c r="E13" s="444"/>
      <c r="F13" s="444"/>
      <c r="G13" s="444"/>
      <c r="H13" s="444"/>
      <c r="I13" s="388"/>
    </row>
    <row r="14" spans="2:9" ht="18" customHeight="1">
      <c r="B14" s="395"/>
      <c r="C14" s="413" t="s">
        <v>480</v>
      </c>
      <c r="D14" s="447" t="s">
        <v>481</v>
      </c>
      <c r="E14" s="447"/>
      <c r="F14" s="447"/>
      <c r="G14" s="447"/>
      <c r="H14" s="447"/>
      <c r="I14" s="388"/>
    </row>
    <row r="15" spans="2:9" ht="15.75" customHeight="1">
      <c r="B15" s="395"/>
      <c r="C15" s="388"/>
      <c r="D15" s="412" t="s">
        <v>482</v>
      </c>
      <c r="E15" s="444" t="s">
        <v>483</v>
      </c>
      <c r="F15" s="444"/>
      <c r="G15" s="444"/>
      <c r="H15" s="444"/>
      <c r="I15" s="388"/>
    </row>
    <row r="16" spans="2:9" ht="15.75" customHeight="1">
      <c r="B16" s="395"/>
      <c r="C16" s="395"/>
      <c r="D16" s="412" t="s">
        <v>484</v>
      </c>
      <c r="E16" s="444" t="s">
        <v>485</v>
      </c>
      <c r="F16" s="444"/>
      <c r="G16" s="444"/>
      <c r="H16" s="444"/>
      <c r="I16" s="388"/>
    </row>
    <row r="17" spans="2:9" ht="15.75" customHeight="1">
      <c r="B17" s="395"/>
      <c r="C17" s="395"/>
      <c r="D17" s="412" t="s">
        <v>486</v>
      </c>
      <c r="E17" s="444" t="s">
        <v>487</v>
      </c>
      <c r="F17" s="444"/>
      <c r="G17" s="444"/>
      <c r="H17" s="444"/>
      <c r="I17" s="388"/>
    </row>
    <row r="18" spans="2:9" ht="18" customHeight="1">
      <c r="B18" s="395"/>
      <c r="C18" s="413" t="s">
        <v>488</v>
      </c>
      <c r="D18" s="447" t="s">
        <v>489</v>
      </c>
      <c r="E18" s="447"/>
      <c r="F18" s="447"/>
      <c r="G18" s="447"/>
      <c r="H18" s="447"/>
      <c r="I18" s="388"/>
    </row>
    <row r="19" spans="2:9" ht="15.75" customHeight="1">
      <c r="B19" s="395"/>
      <c r="C19" s="413"/>
      <c r="D19" s="412" t="s">
        <v>490</v>
      </c>
      <c r="E19" s="444" t="s">
        <v>491</v>
      </c>
      <c r="F19" s="444"/>
      <c r="G19" s="444"/>
      <c r="H19" s="444"/>
      <c r="I19" s="388"/>
    </row>
    <row r="20" spans="2:9" ht="15.75" customHeight="1">
      <c r="B20" s="395"/>
      <c r="C20" s="395"/>
      <c r="D20" s="412" t="s">
        <v>492</v>
      </c>
      <c r="E20" s="444" t="s">
        <v>493</v>
      </c>
      <c r="F20" s="444"/>
      <c r="G20" s="444"/>
      <c r="H20" s="444"/>
      <c r="I20" s="388"/>
    </row>
    <row r="21" spans="2:9" ht="15.75" customHeight="1">
      <c r="B21" s="395"/>
      <c r="C21" s="395"/>
      <c r="D21" s="412" t="s">
        <v>494</v>
      </c>
      <c r="E21" s="444" t="s">
        <v>495</v>
      </c>
      <c r="F21" s="444"/>
      <c r="G21" s="444"/>
      <c r="H21" s="444"/>
      <c r="I21" s="388"/>
    </row>
    <row r="22" spans="2:9" ht="15.75" customHeight="1">
      <c r="B22" s="395"/>
      <c r="C22" s="395"/>
      <c r="D22" s="412" t="s">
        <v>496</v>
      </c>
      <c r="E22" s="444" t="s">
        <v>497</v>
      </c>
      <c r="F22" s="444"/>
      <c r="G22" s="444"/>
      <c r="H22" s="444"/>
      <c r="I22" s="388"/>
    </row>
    <row r="23" spans="2:9" ht="15.75" customHeight="1">
      <c r="B23" s="395"/>
      <c r="C23" s="395"/>
      <c r="D23" s="412" t="s">
        <v>498</v>
      </c>
      <c r="E23" s="444" t="s">
        <v>499</v>
      </c>
      <c r="F23" s="444"/>
      <c r="G23" s="444"/>
      <c r="H23" s="444"/>
      <c r="I23" s="388"/>
    </row>
    <row r="24" spans="2:9" ht="30" customHeight="1">
      <c r="B24" s="395"/>
      <c r="C24" s="395"/>
      <c r="D24" s="412" t="s">
        <v>500</v>
      </c>
      <c r="E24" s="444" t="s">
        <v>501</v>
      </c>
      <c r="F24" s="444"/>
      <c r="G24" s="444"/>
      <c r="H24" s="444"/>
      <c r="I24" s="388"/>
    </row>
    <row r="25" spans="2:9" ht="18" customHeight="1">
      <c r="B25" s="412">
        <v>2</v>
      </c>
      <c r="C25" s="444" t="s">
        <v>502</v>
      </c>
      <c r="D25" s="444"/>
      <c r="E25" s="444"/>
      <c r="F25" s="444"/>
      <c r="G25" s="444"/>
      <c r="H25" s="444"/>
      <c r="I25" s="376"/>
    </row>
    <row r="26" spans="2:9" ht="30" customHeight="1">
      <c r="B26" s="386"/>
      <c r="C26" s="413" t="s">
        <v>480</v>
      </c>
      <c r="D26" s="444" t="s">
        <v>503</v>
      </c>
      <c r="E26" s="444"/>
      <c r="F26" s="444"/>
      <c r="G26" s="444"/>
      <c r="H26" s="444"/>
      <c r="I26" s="376"/>
    </row>
    <row r="27" spans="2:9" ht="30.75" customHeight="1">
      <c r="B27" s="386"/>
      <c r="C27" s="413" t="s">
        <v>488</v>
      </c>
      <c r="D27" s="444" t="s">
        <v>504</v>
      </c>
      <c r="E27" s="444"/>
      <c r="F27" s="444"/>
      <c r="G27" s="444"/>
      <c r="H27" s="444"/>
      <c r="I27" s="376"/>
    </row>
    <row r="28" spans="2:9" ht="30" customHeight="1">
      <c r="B28" s="386"/>
      <c r="C28" s="413" t="s">
        <v>505</v>
      </c>
      <c r="D28" s="444" t="s">
        <v>506</v>
      </c>
      <c r="E28" s="444"/>
      <c r="F28" s="444"/>
      <c r="G28" s="444"/>
      <c r="H28" s="444"/>
      <c r="I28" s="376"/>
    </row>
    <row r="29" spans="2:9" ht="15" customHeight="1">
      <c r="B29" s="379"/>
      <c r="C29" s="376"/>
      <c r="D29" s="376" t="s">
        <v>465</v>
      </c>
      <c r="E29" s="376"/>
      <c r="F29" s="376"/>
      <c r="G29" s="376"/>
      <c r="H29" s="376"/>
      <c r="I29" s="376"/>
    </row>
    <row r="30" spans="2:9" ht="36" customHeight="1">
      <c r="B30" s="376"/>
      <c r="C30" s="376"/>
      <c r="D30" s="414" t="s">
        <v>466</v>
      </c>
      <c r="E30" s="415"/>
      <c r="F30" s="415"/>
      <c r="G30" s="416"/>
      <c r="H30" s="411" t="s">
        <v>467</v>
      </c>
      <c r="I30" s="376"/>
    </row>
    <row r="31" spans="2:9" ht="15" customHeight="1">
      <c r="B31" s="376"/>
      <c r="C31" s="376"/>
      <c r="D31" s="376" t="s">
        <v>468</v>
      </c>
      <c r="E31" s="376"/>
      <c r="F31" s="376"/>
      <c r="G31" s="376"/>
      <c r="H31" s="376"/>
      <c r="I31" s="376"/>
    </row>
    <row r="32" spans="2:9" ht="16.5" customHeight="1">
      <c r="B32" s="376"/>
      <c r="C32" s="376"/>
      <c r="D32" s="376"/>
      <c r="E32" s="376"/>
      <c r="F32" s="376"/>
      <c r="G32" s="376"/>
      <c r="H32" s="376"/>
      <c r="I32" s="376"/>
    </row>
    <row r="33" spans="2:9" ht="15" customHeight="1">
      <c r="B33" s="376"/>
      <c r="C33" s="376" t="s">
        <v>470</v>
      </c>
      <c r="D33" s="376"/>
      <c r="E33" s="376"/>
      <c r="F33" s="376"/>
      <c r="G33" s="376"/>
      <c r="H33" s="376"/>
      <c r="I33" s="376"/>
    </row>
    <row r="34" spans="2:9" ht="16.5" customHeight="1">
      <c r="B34" s="376"/>
      <c r="C34" s="376"/>
      <c r="D34" s="376"/>
      <c r="E34" s="376"/>
      <c r="F34" s="376"/>
      <c r="G34" s="376"/>
      <c r="H34" s="376"/>
      <c r="I34" s="376"/>
    </row>
    <row r="35" spans="2:9" ht="13.5">
      <c r="B35" s="376"/>
      <c r="C35" s="440" t="s">
        <v>471</v>
      </c>
      <c r="D35" s="441"/>
      <c r="E35" s="441"/>
      <c r="F35" s="441"/>
      <c r="G35" s="441"/>
      <c r="H35" s="441"/>
      <c r="I35" s="442"/>
    </row>
    <row r="36" spans="2:9" ht="13.5">
      <c r="B36" s="376"/>
      <c r="C36" s="432" t="s">
        <v>472</v>
      </c>
      <c r="D36" s="433"/>
      <c r="E36" s="433"/>
      <c r="F36" s="433"/>
      <c r="G36" s="433"/>
      <c r="H36" s="433"/>
      <c r="I36" s="434"/>
    </row>
    <row r="37" spans="2:9" ht="13.5">
      <c r="B37" s="376"/>
      <c r="C37" s="432" t="s">
        <v>473</v>
      </c>
      <c r="D37" s="433"/>
      <c r="E37" s="433"/>
      <c r="F37" s="433"/>
      <c r="G37" s="433"/>
      <c r="H37" s="433"/>
      <c r="I37" s="405"/>
    </row>
    <row r="38" spans="2:9" ht="13.5">
      <c r="B38" s="376"/>
      <c r="C38" s="432" t="s">
        <v>474</v>
      </c>
      <c r="D38" s="433"/>
      <c r="E38" s="433"/>
      <c r="F38" s="433"/>
      <c r="G38" s="433"/>
      <c r="H38" s="433"/>
      <c r="I38" s="405"/>
    </row>
    <row r="39" spans="2:9" ht="13.5">
      <c r="B39" s="376"/>
      <c r="C39" s="432" t="s">
        <v>541</v>
      </c>
      <c r="D39" s="433"/>
      <c r="E39" s="433"/>
      <c r="F39" s="433"/>
      <c r="G39" s="433"/>
      <c r="H39" s="433"/>
      <c r="I39" s="405"/>
    </row>
    <row r="40" spans="2:9" ht="13.5">
      <c r="B40" s="376"/>
      <c r="C40" s="435" t="s">
        <v>475</v>
      </c>
      <c r="D40" s="436"/>
      <c r="E40" s="436"/>
      <c r="F40" s="436"/>
      <c r="G40" s="436"/>
      <c r="H40" s="436"/>
      <c r="I40" s="437"/>
    </row>
    <row r="41" spans="2:9" ht="13.5">
      <c r="B41" s="376"/>
      <c r="C41" s="376"/>
      <c r="D41" s="376"/>
      <c r="E41" s="376"/>
      <c r="F41" s="376"/>
      <c r="G41" s="376"/>
      <c r="H41" s="376"/>
      <c r="I41" s="376"/>
    </row>
  </sheetData>
  <sheetProtection/>
  <mergeCells count="31">
    <mergeCell ref="C40:I40"/>
    <mergeCell ref="D28:H28"/>
    <mergeCell ref="C35:I35"/>
    <mergeCell ref="C36:I36"/>
    <mergeCell ref="C37:H37"/>
    <mergeCell ref="C38:H38"/>
    <mergeCell ref="C39:H39"/>
    <mergeCell ref="E22:H22"/>
    <mergeCell ref="E23:H23"/>
    <mergeCell ref="E24:H24"/>
    <mergeCell ref="C25:H25"/>
    <mergeCell ref="D26:H26"/>
    <mergeCell ref="D27:H27"/>
    <mergeCell ref="E16:H16"/>
    <mergeCell ref="E17:H17"/>
    <mergeCell ref="D18:H18"/>
    <mergeCell ref="E19:H19"/>
    <mergeCell ref="E20:H20"/>
    <mergeCell ref="E21:H21"/>
    <mergeCell ref="B9:H9"/>
    <mergeCell ref="B11:H11"/>
    <mergeCell ref="C12:H12"/>
    <mergeCell ref="C13:H13"/>
    <mergeCell ref="D14:H14"/>
    <mergeCell ref="E15:H15"/>
    <mergeCell ref="B2:E2"/>
    <mergeCell ref="B3:E3"/>
    <mergeCell ref="G4:H4"/>
    <mergeCell ref="G5:H5"/>
    <mergeCell ref="G6:H6"/>
    <mergeCell ref="B8:H8"/>
  </mergeCells>
  <printOptions/>
  <pageMargins left="0.75" right="0.75" top="1" bottom="1"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1:T27"/>
  <sheetViews>
    <sheetView showGridLines="0" zoomScalePageLayoutView="0" workbookViewId="0" topLeftCell="A7">
      <selection activeCell="B1" sqref="B1:T1"/>
    </sheetView>
  </sheetViews>
  <sheetFormatPr defaultColWidth="9.00390625" defaultRowHeight="13.5"/>
  <cols>
    <col min="1" max="1" width="2.50390625" style="142" customWidth="1"/>
    <col min="2" max="2" width="0.875" style="142" customWidth="1"/>
    <col min="3" max="3" width="1.12109375" style="142" customWidth="1"/>
    <col min="4" max="4" width="6.125" style="142" customWidth="1"/>
    <col min="5" max="5" width="13.875" style="142" customWidth="1"/>
    <col min="6" max="6" width="2.50390625" style="142" customWidth="1"/>
    <col min="7" max="7" width="11.50390625" style="142" customWidth="1"/>
    <col min="8" max="9" width="4.00390625" style="142" customWidth="1"/>
    <col min="10" max="10" width="1.875" style="142" customWidth="1"/>
    <col min="11" max="11" width="9.625" style="142" customWidth="1"/>
    <col min="12" max="12" width="2.50390625" style="142" customWidth="1"/>
    <col min="13" max="13" width="3.50390625" style="142" customWidth="1"/>
    <col min="14" max="14" width="2.125" style="142" customWidth="1"/>
    <col min="15" max="15" width="9.875" style="142" customWidth="1"/>
    <col min="16" max="16" width="1.4921875" style="142" customWidth="1"/>
    <col min="17" max="17" width="7.875" style="142" customWidth="1"/>
    <col min="18" max="19" width="3.875" style="142" customWidth="1"/>
    <col min="20" max="20" width="0.875" style="142" customWidth="1"/>
    <col min="21" max="21" width="2.50390625" style="142" customWidth="1"/>
    <col min="22" max="16384" width="9.00390625" style="142" customWidth="1"/>
  </cols>
  <sheetData>
    <row r="1" spans="2:20" ht="49.5" customHeight="1">
      <c r="B1" s="722" t="s">
        <v>372</v>
      </c>
      <c r="C1" s="723"/>
      <c r="D1" s="723"/>
      <c r="E1" s="723"/>
      <c r="F1" s="723"/>
      <c r="G1" s="723"/>
      <c r="H1" s="723"/>
      <c r="I1" s="723"/>
      <c r="J1" s="723"/>
      <c r="K1" s="723"/>
      <c r="L1" s="723"/>
      <c r="M1" s="723"/>
      <c r="N1" s="723"/>
      <c r="O1" s="723"/>
      <c r="P1" s="723"/>
      <c r="Q1" s="723"/>
      <c r="R1" s="723"/>
      <c r="S1" s="723"/>
      <c r="T1" s="723"/>
    </row>
    <row r="2" ht="13.5">
      <c r="C2" s="142" t="s">
        <v>135</v>
      </c>
    </row>
    <row r="3" spans="3:19" ht="45" customHeight="1">
      <c r="C3" s="151"/>
      <c r="D3" s="152"/>
      <c r="E3" s="152"/>
      <c r="F3" s="152"/>
      <c r="G3" s="152"/>
      <c r="H3" s="152"/>
      <c r="I3" s="152"/>
      <c r="J3" s="152"/>
      <c r="K3" s="152"/>
      <c r="L3" s="152"/>
      <c r="M3" s="152"/>
      <c r="N3" s="152"/>
      <c r="O3" s="711" t="str">
        <f>'外部指導者'!O3</f>
        <v>平成 ２９ 年 ８ 月</v>
      </c>
      <c r="P3" s="711"/>
      <c r="Q3" s="711"/>
      <c r="R3" s="175">
        <f>'入力'!I25</f>
        <v>0</v>
      </c>
      <c r="S3" s="176" t="s">
        <v>24</v>
      </c>
    </row>
    <row r="4" spans="2:19" ht="15" customHeight="1">
      <c r="B4" s="154"/>
      <c r="C4" s="150"/>
      <c r="D4" s="718" t="str">
        <f>'外部指導者'!D4</f>
        <v>平成２９年度全国中学校体育大会</v>
      </c>
      <c r="E4" s="718"/>
      <c r="F4" s="718"/>
      <c r="G4" s="718"/>
      <c r="H4" s="718"/>
      <c r="I4" s="718"/>
      <c r="J4" s="150"/>
      <c r="K4" s="150"/>
      <c r="L4" s="150"/>
      <c r="M4" s="150"/>
      <c r="N4" s="150"/>
      <c r="O4" s="150"/>
      <c r="P4" s="150"/>
      <c r="Q4" s="150"/>
      <c r="R4" s="150"/>
      <c r="S4" s="154"/>
    </row>
    <row r="5" spans="2:19" ht="15" customHeight="1">
      <c r="B5" s="154"/>
      <c r="C5" s="150"/>
      <c r="D5" s="718" t="str">
        <f>'外部指導者'!D5</f>
        <v>第４７回全国中学校バスケットボール大会</v>
      </c>
      <c r="E5" s="718"/>
      <c r="F5" s="718"/>
      <c r="G5" s="718"/>
      <c r="H5" s="718"/>
      <c r="I5" s="718"/>
      <c r="J5" s="150"/>
      <c r="K5" s="150"/>
      <c r="L5" s="150"/>
      <c r="M5" s="150"/>
      <c r="N5" s="150"/>
      <c r="O5" s="150"/>
      <c r="P5" s="150"/>
      <c r="Q5" s="150"/>
      <c r="R5" s="150"/>
      <c r="S5" s="154"/>
    </row>
    <row r="6" spans="2:19" ht="15" customHeight="1">
      <c r="B6" s="154"/>
      <c r="C6" s="150"/>
      <c r="D6" s="718" t="str">
        <f>'外部指導者'!D6</f>
        <v>実行委員会   会  長</v>
      </c>
      <c r="E6" s="718"/>
      <c r="F6" s="177"/>
      <c r="G6" s="718" t="str">
        <f>'外部指導者'!G6</f>
        <v>宮城靖</v>
      </c>
      <c r="H6" s="718"/>
      <c r="I6" s="172" t="s">
        <v>124</v>
      </c>
      <c r="J6" s="177"/>
      <c r="K6" s="177"/>
      <c r="L6" s="150"/>
      <c r="M6" s="150"/>
      <c r="N6" s="150"/>
      <c r="O6" s="150"/>
      <c r="P6" s="150"/>
      <c r="Q6" s="150"/>
      <c r="R6" s="150"/>
      <c r="S6" s="154"/>
    </row>
    <row r="7" spans="3:19" ht="34.5" customHeight="1">
      <c r="C7" s="153"/>
      <c r="D7" s="150"/>
      <c r="E7" s="150"/>
      <c r="F7" s="150"/>
      <c r="G7" s="718" t="str">
        <f>IF('入力'!C5="","　　　　　　　　都道府県",'入力'!C5)</f>
        <v>　　　　　　　　都道府県</v>
      </c>
      <c r="H7" s="718"/>
      <c r="I7" s="718"/>
      <c r="J7" s="150"/>
      <c r="K7" s="718" t="str">
        <f>IF('入力'!C9="","　立",'入力'!C9)</f>
        <v>　立</v>
      </c>
      <c r="L7" s="718"/>
      <c r="M7" s="718"/>
      <c r="N7" s="718"/>
      <c r="O7" s="718"/>
      <c r="P7" s="150"/>
      <c r="Q7" s="150"/>
      <c r="R7" s="150"/>
      <c r="S7" s="154"/>
    </row>
    <row r="8" spans="3:19" ht="7.5" customHeight="1">
      <c r="C8" s="153"/>
      <c r="D8" s="150"/>
      <c r="E8" s="150"/>
      <c r="G8" s="728"/>
      <c r="H8" s="728"/>
      <c r="I8" s="728"/>
      <c r="J8" s="171"/>
      <c r="K8" s="728"/>
      <c r="L8" s="728"/>
      <c r="M8" s="728"/>
      <c r="N8" s="728"/>
      <c r="O8" s="728"/>
      <c r="P8" s="171"/>
      <c r="Q8" s="341"/>
      <c r="R8" s="342"/>
      <c r="S8" s="154"/>
    </row>
    <row r="9" spans="3:19" ht="30" customHeight="1">
      <c r="C9" s="153"/>
      <c r="D9" s="150"/>
      <c r="E9" s="150"/>
      <c r="F9" s="150"/>
      <c r="G9" s="150"/>
      <c r="H9" s="150"/>
      <c r="I9" s="152"/>
      <c r="J9" s="150"/>
      <c r="K9" s="725">
        <f>IF('入力'!D9="","",'入力'!D9)</f>
      </c>
      <c r="L9" s="725"/>
      <c r="M9" s="725"/>
      <c r="N9" s="174"/>
      <c r="O9" s="174" t="s">
        <v>106</v>
      </c>
      <c r="P9" s="172"/>
      <c r="Q9" s="343"/>
      <c r="R9" s="344"/>
      <c r="S9" s="154"/>
    </row>
    <row r="10" spans="3:19" ht="30" customHeight="1">
      <c r="C10" s="153"/>
      <c r="D10" s="150"/>
      <c r="E10" s="150"/>
      <c r="F10" s="150"/>
      <c r="G10" s="150"/>
      <c r="H10" s="150"/>
      <c r="I10" s="150"/>
      <c r="J10" s="150"/>
      <c r="K10" s="174" t="s">
        <v>123</v>
      </c>
      <c r="L10" s="174"/>
      <c r="M10" s="724" t="str">
        <f>'入力'!C25&amp;"　"&amp;'入力'!D25</f>
        <v>　</v>
      </c>
      <c r="N10" s="724"/>
      <c r="O10" s="724"/>
      <c r="P10" s="173"/>
      <c r="Q10" s="732" t="s">
        <v>132</v>
      </c>
      <c r="R10" s="733"/>
      <c r="S10" s="154"/>
    </row>
    <row r="11" spans="3:19" ht="8.25" customHeight="1">
      <c r="C11" s="153"/>
      <c r="D11" s="150"/>
      <c r="E11" s="150"/>
      <c r="F11" s="150"/>
      <c r="G11" s="150"/>
      <c r="H11" s="150"/>
      <c r="I11" s="150"/>
      <c r="J11" s="150"/>
      <c r="K11" s="178"/>
      <c r="L11" s="178"/>
      <c r="M11" s="179"/>
      <c r="N11" s="179"/>
      <c r="O11" s="179"/>
      <c r="P11" s="173"/>
      <c r="Q11" s="345"/>
      <c r="R11" s="346"/>
      <c r="S11" s="154"/>
    </row>
    <row r="12" spans="3:19" ht="45" customHeight="1">
      <c r="C12" s="153"/>
      <c r="D12" s="150"/>
      <c r="E12" s="150"/>
      <c r="G12" s="170" t="s">
        <v>13</v>
      </c>
      <c r="H12" s="170"/>
      <c r="I12" s="704">
        <f>IF('入力'!D11="","",'入力'!C5&amp;'入力'!D11&amp;'入力'!E11)</f>
      </c>
      <c r="J12" s="704"/>
      <c r="K12" s="704"/>
      <c r="L12" s="704"/>
      <c r="M12" s="704"/>
      <c r="N12" s="704"/>
      <c r="O12" s="704"/>
      <c r="P12" s="147"/>
      <c r="Q12" s="147"/>
      <c r="S12" s="154"/>
    </row>
    <row r="13" spans="3:19" ht="30" customHeight="1">
      <c r="C13" s="153"/>
      <c r="D13" s="150"/>
      <c r="E13" s="150"/>
      <c r="F13" s="150"/>
      <c r="G13" s="150"/>
      <c r="H13" s="725" t="s">
        <v>120</v>
      </c>
      <c r="I13" s="725"/>
      <c r="J13" s="174"/>
      <c r="K13" s="703">
        <f>IF('入力'!C13="","",'入力'!C13&amp;"　－　"&amp;'入力'!D13&amp;"　－　"&amp;'入力'!E13)</f>
      </c>
      <c r="L13" s="703"/>
      <c r="M13" s="703"/>
      <c r="N13" s="703"/>
      <c r="O13" s="703"/>
      <c r="P13" s="148"/>
      <c r="Q13" s="148"/>
      <c r="R13" s="150"/>
      <c r="S13" s="154"/>
    </row>
    <row r="14" spans="3:19" ht="30" customHeight="1">
      <c r="C14" s="153"/>
      <c r="D14" s="150"/>
      <c r="E14" s="150"/>
      <c r="F14" s="150"/>
      <c r="G14" s="150"/>
      <c r="H14" s="725" t="s">
        <v>121</v>
      </c>
      <c r="I14" s="725"/>
      <c r="J14" s="174"/>
      <c r="K14" s="703">
        <f>IF('入力'!C14="","",'入力'!C14&amp;"　－　"&amp;'入力'!D14&amp;"　－　"&amp;'入力'!E14)</f>
      </c>
      <c r="L14" s="703"/>
      <c r="M14" s="703"/>
      <c r="N14" s="703"/>
      <c r="O14" s="703"/>
      <c r="P14" s="148"/>
      <c r="Q14" s="148"/>
      <c r="R14" s="150"/>
      <c r="S14" s="154"/>
    </row>
    <row r="15" spans="3:19" ht="67.5" customHeight="1">
      <c r="C15" s="153"/>
      <c r="D15" s="150"/>
      <c r="E15" s="716" t="s">
        <v>136</v>
      </c>
      <c r="F15" s="716"/>
      <c r="G15" s="716"/>
      <c r="H15" s="716"/>
      <c r="I15" s="716"/>
      <c r="J15" s="716"/>
      <c r="K15" s="716"/>
      <c r="L15" s="716"/>
      <c r="M15" s="716"/>
      <c r="N15" s="716"/>
      <c r="O15" s="716"/>
      <c r="P15" s="716"/>
      <c r="Q15" s="716"/>
      <c r="R15" s="150"/>
      <c r="S15" s="154"/>
    </row>
    <row r="16" spans="3:19" ht="22.5" customHeight="1">
      <c r="C16" s="153"/>
      <c r="D16" s="150"/>
      <c r="E16" s="717" t="s">
        <v>341</v>
      </c>
      <c r="F16" s="718"/>
      <c r="G16" s="718"/>
      <c r="H16" s="718"/>
      <c r="I16" s="718"/>
      <c r="J16" s="718"/>
      <c r="K16" s="718"/>
      <c r="L16" s="718"/>
      <c r="M16" s="718"/>
      <c r="N16" s="718"/>
      <c r="O16" s="718"/>
      <c r="P16" s="718"/>
      <c r="Q16" s="718"/>
      <c r="R16" s="157"/>
      <c r="S16" s="154"/>
    </row>
    <row r="17" spans="3:19" ht="22.5" customHeight="1">
      <c r="C17" s="153"/>
      <c r="D17" s="150"/>
      <c r="E17" s="560" t="s">
        <v>260</v>
      </c>
      <c r="F17" s="560"/>
      <c r="G17" s="560"/>
      <c r="H17" s="560"/>
      <c r="I17" s="560"/>
      <c r="J17" s="560"/>
      <c r="K17" s="560"/>
      <c r="L17" s="560"/>
      <c r="M17" s="560"/>
      <c r="N17" s="560"/>
      <c r="O17" s="560"/>
      <c r="P17" s="185"/>
      <c r="Q17" s="185"/>
      <c r="R17" s="157"/>
      <c r="S17" s="154"/>
    </row>
    <row r="18" spans="3:19" ht="24" customHeight="1">
      <c r="C18" s="153"/>
      <c r="D18" s="150"/>
      <c r="E18" s="150"/>
      <c r="F18" s="150"/>
      <c r="G18" s="150"/>
      <c r="H18" s="150"/>
      <c r="I18" s="150"/>
      <c r="J18" s="150"/>
      <c r="K18" s="150"/>
      <c r="L18" s="150"/>
      <c r="M18" s="150"/>
      <c r="N18" s="150"/>
      <c r="O18" s="150"/>
      <c r="P18" s="150"/>
      <c r="Q18" s="150"/>
      <c r="R18" s="150"/>
      <c r="S18" s="154"/>
    </row>
    <row r="19" spans="3:19" ht="18.75" customHeight="1">
      <c r="C19" s="153"/>
      <c r="D19" s="150"/>
      <c r="E19" s="143" t="s">
        <v>127</v>
      </c>
      <c r="F19" s="712" t="str">
        <f>'入力'!E34&amp;"　"&amp;'入力'!F34</f>
        <v>　</v>
      </c>
      <c r="G19" s="713"/>
      <c r="H19" s="713"/>
      <c r="I19" s="713"/>
      <c r="J19" s="713"/>
      <c r="K19" s="713"/>
      <c r="L19" s="713"/>
      <c r="M19" s="713"/>
      <c r="N19" s="713"/>
      <c r="O19" s="713"/>
      <c r="P19" s="168"/>
      <c r="Q19" s="166"/>
      <c r="R19" s="158"/>
      <c r="S19" s="154"/>
    </row>
    <row r="20" spans="3:19" ht="41.25" customHeight="1">
      <c r="C20" s="153"/>
      <c r="D20" s="150"/>
      <c r="E20" s="144" t="s">
        <v>111</v>
      </c>
      <c r="F20" s="714" t="str">
        <f>'入力'!C34&amp;"　"&amp;'入力'!D34</f>
        <v>　</v>
      </c>
      <c r="G20" s="715"/>
      <c r="H20" s="715"/>
      <c r="I20" s="715"/>
      <c r="J20" s="715"/>
      <c r="K20" s="715"/>
      <c r="L20" s="715"/>
      <c r="M20" s="715"/>
      <c r="N20" s="715"/>
      <c r="O20" s="715"/>
      <c r="P20" s="169"/>
      <c r="Q20" s="167"/>
      <c r="R20" s="158"/>
      <c r="S20" s="154"/>
    </row>
    <row r="21" spans="3:19" ht="41.25" customHeight="1">
      <c r="C21" s="153"/>
      <c r="D21" s="150"/>
      <c r="E21" s="145" t="s">
        <v>112</v>
      </c>
      <c r="F21" s="719">
        <f>'入力'!D35</f>
        <v>0</v>
      </c>
      <c r="G21" s="720"/>
      <c r="H21" s="720"/>
      <c r="I21" s="721"/>
      <c r="J21" s="705" t="s">
        <v>122</v>
      </c>
      <c r="K21" s="706"/>
      <c r="L21" s="707"/>
      <c r="M21" s="726">
        <f>'入力'!F35</f>
        <v>0</v>
      </c>
      <c r="N21" s="727"/>
      <c r="O21" s="727"/>
      <c r="P21" s="727"/>
      <c r="Q21" s="149" t="s">
        <v>115</v>
      </c>
      <c r="R21" s="158"/>
      <c r="S21" s="154"/>
    </row>
    <row r="22" spans="3:19" ht="41.25" customHeight="1">
      <c r="C22" s="153"/>
      <c r="D22" s="150"/>
      <c r="E22" s="146" t="s">
        <v>137</v>
      </c>
      <c r="F22" s="186"/>
      <c r="G22" s="734">
        <f>'入力'!D36</f>
        <v>0</v>
      </c>
      <c r="H22" s="734"/>
      <c r="I22" s="734"/>
      <c r="J22" s="734"/>
      <c r="K22" s="734"/>
      <c r="L22" s="734"/>
      <c r="M22" s="734"/>
      <c r="N22" s="734"/>
      <c r="O22" s="734"/>
      <c r="P22" s="734"/>
      <c r="Q22" s="735"/>
      <c r="R22" s="158"/>
      <c r="S22" s="154"/>
    </row>
    <row r="23" spans="3:19" ht="75" customHeight="1">
      <c r="C23" s="153"/>
      <c r="D23" s="150"/>
      <c r="E23" s="146" t="s">
        <v>113</v>
      </c>
      <c r="F23" s="708">
        <f>'入力'!D37</f>
        <v>0</v>
      </c>
      <c r="G23" s="709"/>
      <c r="H23" s="709"/>
      <c r="I23" s="709"/>
      <c r="J23" s="709"/>
      <c r="K23" s="709"/>
      <c r="L23" s="709"/>
      <c r="M23" s="709"/>
      <c r="N23" s="709"/>
      <c r="O23" s="709"/>
      <c r="P23" s="709"/>
      <c r="Q23" s="710"/>
      <c r="R23" s="158"/>
      <c r="S23" s="154"/>
    </row>
    <row r="24" spans="3:19" ht="30" customHeight="1">
      <c r="C24" s="155"/>
      <c r="D24" s="147"/>
      <c r="E24" s="147"/>
      <c r="F24" s="147"/>
      <c r="G24" s="147"/>
      <c r="H24" s="147"/>
      <c r="I24" s="147"/>
      <c r="J24" s="147"/>
      <c r="K24" s="147"/>
      <c r="L24" s="147"/>
      <c r="M24" s="147"/>
      <c r="N24" s="147"/>
      <c r="O24" s="147"/>
      <c r="P24" s="147"/>
      <c r="Q24" s="147"/>
      <c r="R24" s="147"/>
      <c r="S24" s="156"/>
    </row>
    <row r="25" ht="26.25" customHeight="1">
      <c r="C25" s="142" t="s">
        <v>116</v>
      </c>
    </row>
    <row r="26" spans="4:17" ht="41.25" customHeight="1">
      <c r="D26" s="705" t="s">
        <v>117</v>
      </c>
      <c r="E26" s="706"/>
      <c r="F26" s="706"/>
      <c r="G26" s="706"/>
      <c r="H26" s="706"/>
      <c r="I26" s="706"/>
      <c r="J26" s="706"/>
      <c r="K26" s="707"/>
      <c r="M26" s="702" t="s">
        <v>131</v>
      </c>
      <c r="N26" s="702"/>
      <c r="O26" s="702"/>
      <c r="P26" s="702"/>
      <c r="Q26" s="702"/>
    </row>
    <row r="27" spans="4:17" ht="26.25" customHeight="1">
      <c r="D27" s="702" t="s">
        <v>118</v>
      </c>
      <c r="E27" s="702"/>
      <c r="F27" s="702"/>
      <c r="G27" s="702"/>
      <c r="H27" s="702"/>
      <c r="I27" s="702"/>
      <c r="J27" s="702"/>
      <c r="K27" s="702"/>
      <c r="L27" s="702"/>
      <c r="M27" s="702"/>
      <c r="N27" s="702"/>
      <c r="O27" s="702"/>
      <c r="P27" s="702"/>
      <c r="Q27" s="702"/>
    </row>
  </sheetData>
  <sheetProtection selectLockedCells="1"/>
  <mergeCells count="29">
    <mergeCell ref="F23:Q23"/>
    <mergeCell ref="D26:K26"/>
    <mergeCell ref="M26:Q26"/>
    <mergeCell ref="D27:Q27"/>
    <mergeCell ref="E17:O17"/>
    <mergeCell ref="G22:Q22"/>
    <mergeCell ref="F19:O19"/>
    <mergeCell ref="F20:O20"/>
    <mergeCell ref="F21:I21"/>
    <mergeCell ref="J21:L21"/>
    <mergeCell ref="M21:P21"/>
    <mergeCell ref="H13:I13"/>
    <mergeCell ref="K13:O13"/>
    <mergeCell ref="H14:I14"/>
    <mergeCell ref="K14:O14"/>
    <mergeCell ref="E15:Q15"/>
    <mergeCell ref="E16:Q16"/>
    <mergeCell ref="G7:I8"/>
    <mergeCell ref="K7:O8"/>
    <mergeCell ref="K9:M9"/>
    <mergeCell ref="M10:O10"/>
    <mergeCell ref="Q10:R10"/>
    <mergeCell ref="I12:O12"/>
    <mergeCell ref="B1:T1"/>
    <mergeCell ref="O3:Q3"/>
    <mergeCell ref="D4:I4"/>
    <mergeCell ref="D5:I5"/>
    <mergeCell ref="D6:E6"/>
    <mergeCell ref="G6:H6"/>
  </mergeCells>
  <printOptions horizontalCentered="1" verticalCentered="1"/>
  <pageMargins left="0.5511811023622047" right="0.5511811023622047" top="0.6692913385826772" bottom="0.6692913385826772" header="0.31496062992125984" footer="0.31496062992125984"/>
  <pageSetup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ウラトラマン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S.Fujiwara</dc:creator>
  <cp:keywords/>
  <dc:description/>
  <cp:lastModifiedBy>Microsoft Office ユーザー</cp:lastModifiedBy>
  <cp:lastPrinted>2017-06-13T23:48:46Z</cp:lastPrinted>
  <dcterms:created xsi:type="dcterms:W3CDTF">1998-10-15T02:08:31Z</dcterms:created>
  <dcterms:modified xsi:type="dcterms:W3CDTF">2017-08-03T00:01:35Z</dcterms:modified>
  <cp:category/>
  <cp:version/>
  <cp:contentType/>
  <cp:contentStatus/>
</cp:coreProperties>
</file>